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27325996019\Downloads\"/>
    </mc:Choice>
  </mc:AlternateContent>
  <xr:revisionPtr revIDLastSave="0" documentId="13_ncr:1_{2EE889AB-209B-4C7D-9255-3177204D9196}" xr6:coauthVersionLast="47" xr6:coauthVersionMax="47" xr10:uidLastSave="{00000000-0000-0000-0000-000000000000}"/>
  <bookViews>
    <workbookView xWindow="-120" yWindow="-120" windowWidth="20730" windowHeight="11160" xr2:uid="{CDD779C8-3089-4179-89D1-3F91A916B763}"/>
  </bookViews>
  <sheets>
    <sheet name="Hoja1" sheetId="1" r:id="rId1"/>
  </sheets>
  <definedNames>
    <definedName name="_xlnm.Print_Area" localSheetId="0">Hoja1!$A$1:$AJ$51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 i="1" l="1"/>
  <c r="V49" i="1" s="1"/>
  <c r="P15" i="1"/>
  <c r="P49" i="1" s="1"/>
  <c r="AI49" i="1"/>
  <c r="AF49" i="1"/>
  <c r="AC49" i="1"/>
  <c r="Y49" i="1"/>
  <c r="S49" i="1"/>
  <c r="M49" i="1"/>
  <c r="J49" i="1"/>
  <c r="G49" i="1" l="1"/>
  <c r="D49" i="1"/>
  <c r="AI33" i="1"/>
  <c r="AF33" i="1"/>
  <c r="Y33" i="1"/>
  <c r="G33" i="1"/>
  <c r="D33" i="1"/>
  <c r="AI29" i="1"/>
  <c r="AF29" i="1"/>
  <c r="Y29" i="1"/>
  <c r="V29" i="1"/>
  <c r="S29" i="1"/>
  <c r="J29" i="1"/>
  <c r="G29" i="1"/>
  <c r="D29" i="1"/>
  <c r="Y27" i="1"/>
  <c r="G27" i="1"/>
  <c r="D27" i="1"/>
  <c r="AI25" i="1"/>
  <c r="AF25" i="1"/>
  <c r="Y25" i="1"/>
  <c r="V25" i="1"/>
  <c r="S25" i="1"/>
  <c r="J25" i="1"/>
  <c r="G25" i="1"/>
  <c r="D25" i="1"/>
  <c r="AI23" i="1"/>
  <c r="AF23" i="1"/>
  <c r="AC23" i="1"/>
  <c r="Y23" i="1"/>
  <c r="G23" i="1"/>
  <c r="D23" i="1"/>
  <c r="AI21" i="1"/>
  <c r="AF21" i="1"/>
  <c r="AC21" i="1"/>
  <c r="Y21" i="1"/>
  <c r="V21" i="1"/>
  <c r="S21" i="1"/>
  <c r="P21" i="1"/>
  <c r="M21" i="1"/>
  <c r="J21" i="1"/>
  <c r="G21" i="1"/>
  <c r="D21" i="1"/>
  <c r="AI19" i="1"/>
  <c r="AC19" i="1"/>
  <c r="Y19" i="1"/>
  <c r="V19" i="1"/>
  <c r="P19" i="1"/>
  <c r="M19" i="1"/>
  <c r="J19" i="1"/>
  <c r="G19" i="1"/>
  <c r="D19" i="1"/>
  <c r="AI17" i="1"/>
  <c r="AF17" i="1"/>
  <c r="AC17" i="1"/>
  <c r="Y17" i="1"/>
  <c r="V17" i="1"/>
  <c r="S17" i="1"/>
  <c r="P17" i="1"/>
  <c r="M17" i="1"/>
  <c r="J17" i="1"/>
  <c r="G17" i="1"/>
  <c r="D17" i="1"/>
  <c r="AI15" i="1"/>
  <c r="AC15" i="1"/>
  <c r="Y15" i="1"/>
  <c r="M15" i="1"/>
  <c r="J15" i="1"/>
  <c r="D15" i="1"/>
  <c r="G15" i="1" l="1"/>
</calcChain>
</file>

<file path=xl/sharedStrings.xml><?xml version="1.0" encoding="utf-8"?>
<sst xmlns="http://schemas.openxmlformats.org/spreadsheetml/2006/main" count="37" uniqueCount="30">
  <si>
    <t>TOTAL</t>
  </si>
  <si>
    <t>A- CONSTRUCCIONES NUEVAS Y A EMPADRONAR</t>
  </si>
  <si>
    <t xml:space="preserve"> B- AMPLIACIONES NUEVAS Y A EMPADRONAR</t>
  </si>
  <si>
    <t>DESTINO DE LA OBRA</t>
  </si>
  <si>
    <t>Cantidad de permisos</t>
  </si>
  <si>
    <t>Superficie cubierta en m2 (sin decimales)</t>
  </si>
  <si>
    <t>Cantidad de Permisos</t>
  </si>
  <si>
    <t>Cantidad de Viviendas</t>
  </si>
  <si>
    <t>Superficie cubierta (m2)</t>
  </si>
  <si>
    <t>De las viviendas</t>
  </si>
  <si>
    <t>De los locales</t>
  </si>
  <si>
    <r>
      <rPr>
        <b/>
        <sz val="10"/>
        <color rgb="FFFF0000"/>
        <rFont val="Calibri"/>
        <family val="2"/>
        <scheme val="minor"/>
      </rPr>
      <t>UNIVIVIENDAS SIN LOCALES</t>
    </r>
    <r>
      <rPr>
        <sz val="10"/>
        <color theme="1"/>
        <rFont val="Calibri"/>
        <family val="2"/>
        <scheme val="minor"/>
      </rPr>
      <t xml:space="preserve">: Es todo edificio residencial que comprende una sola vivienda y no incluye locales destinados a fines no residenciales en el mismo.
</t>
    </r>
  </si>
  <si>
    <r>
      <rPr>
        <b/>
        <sz val="10"/>
        <color rgb="FFFF0000"/>
        <rFont val="Calibri"/>
        <family val="2"/>
        <scheme val="minor"/>
      </rPr>
      <t>UNIVIVIENDAS CON LOCALES:</t>
    </r>
    <r>
      <rPr>
        <sz val="10"/>
        <color theme="1"/>
        <rFont val="Calibri"/>
        <family val="2"/>
        <scheme val="minor"/>
      </rPr>
      <t xml:space="preserve"> Es todo edificio residencial que comprende una sola vivienda y, además, uno o más locales de uso no residencial</t>
    </r>
  </si>
  <si>
    <r>
      <rPr>
        <b/>
        <sz val="10"/>
        <color rgb="FFFF0000"/>
        <rFont val="Calibri"/>
        <family val="2"/>
        <scheme val="minor"/>
      </rPr>
      <t>MULTIVIVIENDAS SIN LOCALES:</t>
    </r>
    <r>
      <rPr>
        <sz val="10"/>
        <color theme="1"/>
        <rFont val="Calibri"/>
        <family val="2"/>
        <scheme val="minor"/>
      </rPr>
      <t xml:space="preserve">  Es todo edificio residencial que comprende dos o más viviendas y no incluye locales destinados a fines no residenciales en el mismo.</t>
    </r>
  </si>
  <si>
    <r>
      <rPr>
        <b/>
        <sz val="10"/>
        <color rgb="FFFF0000"/>
        <rFont val="Calibri"/>
        <family val="2"/>
        <scheme val="minor"/>
      </rPr>
      <t>MULTIVIVIENDAS CON LOCALES:</t>
    </r>
    <r>
      <rPr>
        <sz val="10"/>
        <color theme="1"/>
        <rFont val="Calibri"/>
        <family val="2"/>
        <scheme val="minor"/>
      </rPr>
      <t xml:space="preserve"> Es todo edificio residencial que comprende dos o más viviendas y, además, uno o más locales de uso no residencial.</t>
    </r>
  </si>
  <si>
    <r>
      <rPr>
        <b/>
        <sz val="10"/>
        <color rgb="FFFF0000"/>
        <rFont val="Calibri"/>
        <family val="2"/>
        <scheme val="minor"/>
      </rPr>
      <t>INDUSTRIA Y TALLERES:</t>
    </r>
    <r>
      <rPr>
        <sz val="10"/>
        <color theme="1"/>
        <rFont val="Calibri"/>
        <family val="2"/>
        <scheme val="minor"/>
      </rPr>
      <t xml:space="preserve"> Comprende todos los edificios destinados a las actividades de fabricación, armado y depósito de los establecimientos industriales de alta o baja complejidad.</t>
    </r>
  </si>
  <si>
    <r>
      <rPr>
        <b/>
        <sz val="10"/>
        <color rgb="FFFF0000"/>
        <rFont val="Calibri"/>
        <family val="2"/>
        <scheme val="minor"/>
      </rPr>
      <t>ALMACENAJES Y GALPONES:</t>
    </r>
    <r>
      <rPr>
        <sz val="10"/>
        <color theme="1"/>
        <rFont val="Calibri"/>
        <family val="2"/>
        <scheme val="minor"/>
      </rPr>
      <t xml:space="preserve"> Comprende todos aquellos edificios que se destinan a depósito de mercaderías, tinglados y galpones que se levantan sin tener un fin determinado.</t>
    </r>
  </si>
  <si>
    <r>
      <rPr>
        <b/>
        <sz val="10"/>
        <color rgb="FFFF0000"/>
        <rFont val="Calibri"/>
        <family val="2"/>
        <scheme val="minor"/>
      </rPr>
      <t>ADMINISTRACIÓN, BANCA Y FINANZAS:</t>
    </r>
    <r>
      <rPr>
        <sz val="10"/>
        <color theme="1"/>
        <rFont val="Calibri"/>
        <family val="2"/>
        <scheme val="minor"/>
      </rPr>
      <t xml:space="preserve"> Comprende todos aquellos edificios que se destinan para uso en actividades administrativas por parte de las empresas y otras instituciones privadas, tal es el caso de las oficinas, bancos, compañías financieras y de seguros, etc.</t>
    </r>
  </si>
  <si>
    <r>
      <rPr>
        <b/>
        <sz val="10"/>
        <color rgb="FFFF0000"/>
        <rFont val="Calibri"/>
        <family val="2"/>
        <scheme val="minor"/>
      </rPr>
      <t>COMERCIO:</t>
    </r>
    <r>
      <rPr>
        <sz val="10"/>
        <color theme="1"/>
        <rFont val="Calibri"/>
        <family val="2"/>
        <scheme val="minor"/>
      </rPr>
      <t xml:space="preserve"> Comprende todos aquellos edificios que se destinan para su uso en las actividades de comercio, tanto al por mayor como al por menor, tal es el caso de almacenes, tiendas, galerías comerciales, paseos de compras, mercados minoristas y/o mayoristas, supermercados, estaciones de servicio, etc.</t>
    </r>
  </si>
  <si>
    <r>
      <rPr>
        <b/>
        <sz val="10"/>
        <color rgb="FFFF0000"/>
        <rFont val="Calibri"/>
        <family val="2"/>
        <scheme val="minor"/>
      </rPr>
      <t>EDUCACIÓN:</t>
    </r>
    <r>
      <rPr>
        <sz val="10"/>
        <color theme="1"/>
        <rFont val="Calibri"/>
        <family val="2"/>
        <scheme val="minor"/>
      </rPr>
      <t xml:space="preserve"> Comprende todos aquellos edificios que se destinan para uso en las actividades de instrucción, que proporcionen cursos de enseñanza académica y/o técnica, tales como escuelas, colegios, universidades, institutos, academias, guarderías de niños, etc.</t>
    </r>
  </si>
  <si>
    <r>
      <rPr>
        <b/>
        <sz val="10"/>
        <color rgb="FFFF0000"/>
        <rFont val="Calibri"/>
        <family val="2"/>
        <scheme val="minor"/>
      </rPr>
      <t>SALUD:</t>
    </r>
    <r>
      <rPr>
        <sz val="10"/>
        <color theme="1"/>
        <rFont val="Calibri"/>
        <family val="2"/>
        <scheme val="minor"/>
      </rPr>
      <t xml:space="preserve"> Comprende todos aquellos edificios que se destinen a proveer cuidados de la salud, tales como hospitales, sanatorios, clínicas, consultorios, salas de primeros auxilios, dispensarios, enfermerías, etc.</t>
    </r>
  </si>
  <si>
    <r>
      <rPr>
        <b/>
        <sz val="10"/>
        <color rgb="FFFF0000"/>
        <rFont val="Calibri"/>
        <family val="2"/>
        <scheme val="minor"/>
      </rPr>
      <t>TRANSPORTE:</t>
    </r>
    <r>
      <rPr>
        <sz val="10"/>
        <color theme="1"/>
        <rFont val="Calibri"/>
        <family val="2"/>
        <scheme val="minor"/>
      </rPr>
      <t xml:space="preserve">  Comprende todos aquellos edificios destinados al embarque de pasajeros y mercaderías y a la guarda de vehículos, tales como puertos, estaciones de ómnibus, aeródromos e instalaciones conexas.</t>
    </r>
  </si>
  <si>
    <r>
      <rPr>
        <b/>
        <sz val="10"/>
        <color rgb="FFFF0000"/>
        <rFont val="Calibri"/>
        <family val="2"/>
        <scheme val="minor"/>
      </rPr>
      <t>HOTELERÍA Y ALOJAMIENTO:</t>
    </r>
    <r>
      <rPr>
        <sz val="10"/>
        <color theme="1"/>
        <rFont val="Calibri"/>
        <family val="2"/>
        <scheme val="minor"/>
      </rPr>
      <t xml:space="preserve"> Comprende todos aquellos edificios destinados al alojamiento de huéspedes o pensionistas en los que se sigue un régimen especial caracterizado por el pago  diario, semanal, quincenal o mensual del importe del alojamiento incluidos los moteles y alojamientos por hora, geriátricos o asilos de ancianos, orfanatos, etc.</t>
    </r>
  </si>
  <si>
    <r>
      <rPr>
        <b/>
        <sz val="10"/>
        <color rgb="FFFF0000"/>
        <rFont val="Calibri"/>
        <family val="2"/>
        <scheme val="minor"/>
      </rPr>
      <t>CULTURA Y ESPECTÁCULOS:</t>
    </r>
    <r>
      <rPr>
        <sz val="10"/>
        <color theme="1"/>
        <rFont val="Calibri"/>
        <family val="2"/>
        <scheme val="minor"/>
      </rPr>
      <t xml:space="preserve"> Comprende todos aquellos edificios destinados a actividades culturales y artísticas tales como museos, bibliotecas, cines, teatros, auditorios, etc.</t>
    </r>
  </si>
  <si>
    <r>
      <rPr>
        <b/>
        <sz val="10"/>
        <color rgb="FFFF0000"/>
        <rFont val="Calibri"/>
        <family val="2"/>
        <scheme val="minor"/>
      </rPr>
      <t>RECREACIÓN Y DEPORTES:</t>
    </r>
    <r>
      <rPr>
        <sz val="10"/>
        <color theme="1"/>
        <rFont val="Calibri"/>
        <family val="2"/>
        <scheme val="minor"/>
      </rPr>
      <t xml:space="preserve"> Comprende todos aquellos edificios destinados a actividades tales como clubes, estadios, gimnasios, canchas de tenis cubiertas, casinos, etc.</t>
    </r>
  </si>
  <si>
    <r>
      <rPr>
        <b/>
        <sz val="10"/>
        <color rgb="FFFF0000"/>
        <rFont val="Calibri"/>
        <family val="2"/>
        <scheme val="minor"/>
      </rPr>
      <t>ARQUITECTURA FUNERARIA:</t>
    </r>
    <r>
      <rPr>
        <sz val="10"/>
        <color theme="1"/>
        <rFont val="Calibri"/>
        <family val="2"/>
        <scheme val="minor"/>
      </rPr>
      <t xml:space="preserve">  Comprende todos aquellos edificios que se destinan a sepulturas y depósitos de cadáveres, tales como panteones, mausoleos, bóvedas, nichos, etc.</t>
    </r>
  </si>
  <si>
    <r>
      <rPr>
        <b/>
        <sz val="10"/>
        <color rgb="FFFF0000"/>
        <rFont val="Calibri"/>
        <family val="2"/>
        <scheme val="minor"/>
      </rPr>
      <t>GASTRONOMÍA:</t>
    </r>
    <r>
      <rPr>
        <sz val="10"/>
        <color theme="1"/>
        <rFont val="Calibri"/>
        <family val="2"/>
        <scheme val="minor"/>
      </rPr>
      <t xml:space="preserve">  Comprende a los locales destinados a la venta al por menor de alimentos y bebidas para consumo inmediato e "in situ", tal es el caso de restaurantes, parrillas, casas de comidas, bares, confiterías, cafeterías, pizzerías, etc.</t>
    </r>
  </si>
  <si>
    <r>
      <rPr>
        <b/>
        <sz val="10"/>
        <color rgb="FFFF0000"/>
        <rFont val="Calibri"/>
        <family val="2"/>
        <scheme val="minor"/>
      </rPr>
      <t>OTROS DESTINOS:</t>
    </r>
    <r>
      <rPr>
        <sz val="10"/>
        <color theme="1"/>
        <rFont val="Calibri"/>
        <family val="2"/>
        <scheme val="minor"/>
      </rPr>
      <t xml:space="preserve"> Comprende todos aquellos edificios destinados a actividades no incluidas en las definiciones anteriores, tales como cuarteles de bomberos voluntarios, capillas, iglesias, etc. </t>
    </r>
    <r>
      <rPr>
        <sz val="10"/>
        <color rgb="FFFF0000"/>
        <rFont val="Calibri"/>
        <family val="2"/>
        <scheme val="minor"/>
      </rPr>
      <t>(Especifique en el cuadro de Observaciones el destino incluido en este código)</t>
    </r>
  </si>
  <si>
    <r>
      <rPr>
        <b/>
        <sz val="16"/>
        <color theme="1"/>
        <rFont val="Calibri Light"/>
        <family val="2"/>
        <scheme val="major"/>
      </rPr>
      <t>OBRAS PRIVADAS</t>
    </r>
    <r>
      <rPr>
        <sz val="11"/>
        <color theme="1"/>
        <rFont val="Calibri"/>
        <family val="2"/>
        <scheme val="minor"/>
      </rPr>
      <t xml:space="preserve">
</t>
    </r>
    <r>
      <rPr>
        <sz val="11"/>
        <color theme="1"/>
        <rFont val="Calibri Light"/>
        <family val="2"/>
        <scheme val="major"/>
      </rPr>
      <t>PERMISOS DE CONSTRUCCION/ m2 DECLARADOS
EXPEDIENTES DE CONSTRUCCION</t>
    </r>
  </si>
  <si>
    <t xml:space="preserve">ABRIL - MAYO - JUNIO - JULIO - AGOSTO - SEPTIEMBRE - OCTUBRE - NOVIEMBRE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</si>
</sst>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0"/>
      <color rgb="FFFF0000"/>
      <name val="Calibri"/>
      <family val="2"/>
      <scheme val="minor"/>
    </font>
    <font>
      <b/>
      <sz val="9"/>
      <color theme="1"/>
      <name val="Calibri"/>
      <family val="2"/>
      <scheme val="minor"/>
    </font>
    <font>
      <sz val="10"/>
      <color rgb="FFFF0000"/>
      <name val="Calibri"/>
      <family val="2"/>
      <scheme val="minor"/>
    </font>
    <font>
      <sz val="11"/>
      <color theme="1"/>
      <name val="Calibri Light"/>
      <family val="2"/>
      <scheme val="major"/>
    </font>
    <font>
      <b/>
      <sz val="16"/>
      <color theme="1"/>
      <name val="Calibri Light"/>
      <family val="2"/>
      <scheme val="major"/>
    </font>
    <font>
      <sz val="16"/>
      <color theme="1"/>
      <name val="Calibri"/>
      <family val="2"/>
      <scheme val="minor"/>
    </font>
    <font>
      <b/>
      <sz val="16"/>
      <color theme="1"/>
      <name val="Calibri"/>
      <family val="2"/>
      <scheme val="minor"/>
    </font>
    <font>
      <b/>
      <sz val="20"/>
      <color rgb="FFFF0000"/>
      <name val="Calibri"/>
      <family val="2"/>
      <scheme val="minor"/>
    </font>
    <font>
      <b/>
      <sz val="16"/>
      <color rgb="FFFF0000"/>
      <name val="Calibri"/>
      <family val="2"/>
      <scheme val="minor"/>
    </font>
    <font>
      <sz val="26"/>
      <color theme="1"/>
      <name val="Calibri"/>
      <family val="2"/>
      <scheme val="minor"/>
    </font>
    <font>
      <b/>
      <sz val="18"/>
      <color rgb="FFFF0000"/>
      <name val="Calibri"/>
      <family val="2"/>
      <scheme val="minor"/>
    </font>
  </fonts>
  <fills count="8">
    <fill>
      <patternFill patternType="none"/>
    </fill>
    <fill>
      <patternFill patternType="gray125"/>
    </fill>
    <fill>
      <patternFill patternType="solid">
        <fgColor theme="7"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applyAlignment="1">
      <alignment vertical="center"/>
    </xf>
    <xf numFmtId="0" fontId="2" fillId="0" borderId="0" xfId="0" applyFont="1"/>
    <xf numFmtId="0" fontId="1" fillId="0" borderId="0" xfId="0" applyFont="1"/>
    <xf numFmtId="0" fontId="3" fillId="0" borderId="0" xfId="0" applyFont="1"/>
    <xf numFmtId="0" fontId="1"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0" fontId="0" fillId="4" borderId="0" xfId="0" applyFill="1"/>
    <xf numFmtId="3" fontId="2" fillId="4" borderId="0" xfId="0" applyNumberFormat="1" applyFont="1" applyFill="1" applyAlignment="1">
      <alignment vertical="center"/>
    </xf>
    <xf numFmtId="0" fontId="0" fillId="4" borderId="0" xfId="0" applyFill="1" applyAlignment="1">
      <alignment vertical="center"/>
    </xf>
    <xf numFmtId="0" fontId="4" fillId="0" borderId="0" xfId="0" applyFont="1" applyAlignment="1">
      <alignment horizontal="left" vertical="center"/>
    </xf>
    <xf numFmtId="0" fontId="8" fillId="0" borderId="0" xfId="0" applyFont="1" applyAlignment="1">
      <alignment horizontal="center" vertical="center" wrapText="1"/>
    </xf>
    <xf numFmtId="0" fontId="0" fillId="6" borderId="0" xfId="0" applyFill="1" applyAlignment="1">
      <alignment vertical="center"/>
    </xf>
    <xf numFmtId="0" fontId="0" fillId="0" borderId="0" xfId="0" applyAlignment="1">
      <alignment horizontal="center" wrapText="1"/>
    </xf>
    <xf numFmtId="0" fontId="12" fillId="6" borderId="0" xfId="0" applyFont="1" applyFill="1" applyAlignment="1">
      <alignment horizontal="center" vertical="center"/>
    </xf>
    <xf numFmtId="0" fontId="12" fillId="6" borderId="0" xfId="0" applyFont="1" applyFill="1"/>
    <xf numFmtId="0" fontId="13" fillId="6" borderId="0" xfId="0" applyFont="1" applyFill="1" applyAlignment="1">
      <alignment vertical="center"/>
    </xf>
    <xf numFmtId="0" fontId="15" fillId="6" borderId="0" xfId="0" applyFont="1" applyFill="1" applyAlignment="1">
      <alignment horizontal="left" vertical="center"/>
    </xf>
    <xf numFmtId="0" fontId="0" fillId="0" borderId="0" xfId="0" applyAlignment="1">
      <alignment horizontal="center"/>
    </xf>
    <xf numFmtId="0" fontId="0" fillId="0" borderId="0" xfId="0" applyAlignment="1">
      <alignment horizontal="center" wrapText="1"/>
    </xf>
    <xf numFmtId="0" fontId="16" fillId="0" borderId="0" xfId="0" applyFont="1" applyAlignment="1">
      <alignment horizontal="center" wrapText="1"/>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14" fillId="7" borderId="2" xfId="0" applyFont="1" applyFill="1" applyBorder="1" applyAlignment="1">
      <alignment horizontal="center" vertical="center"/>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3" fontId="2" fillId="5" borderId="1" xfId="0" applyNumberFormat="1" applyFont="1" applyFill="1" applyBorder="1" applyAlignment="1">
      <alignment horizontal="center" vertical="center"/>
    </xf>
    <xf numFmtId="3" fontId="2" fillId="5" borderId="2" xfId="0" applyNumberFormat="1" applyFont="1" applyFill="1" applyBorder="1" applyAlignment="1">
      <alignment horizontal="center" vertical="center"/>
    </xf>
    <xf numFmtId="0" fontId="0" fillId="4" borderId="0" xfId="0" applyFill="1" applyAlignment="1">
      <alignment horizontal="center" vertical="center"/>
    </xf>
    <xf numFmtId="0" fontId="4" fillId="3" borderId="0" xfId="0" applyFont="1" applyFill="1" applyAlignment="1">
      <alignment horizontal="center" vertical="center" wrapText="1"/>
    </xf>
    <xf numFmtId="0" fontId="1" fillId="2" borderId="0" xfId="0" applyFont="1" applyFill="1" applyAlignment="1">
      <alignment horizontal="center"/>
    </xf>
    <xf numFmtId="0" fontId="5" fillId="3" borderId="0" xfId="0" applyFont="1" applyFill="1" applyAlignment="1">
      <alignment horizontal="center" vertical="center" wrapText="1"/>
    </xf>
    <xf numFmtId="0" fontId="1" fillId="2" borderId="0" xfId="0" applyFont="1" applyFill="1" applyAlignment="1">
      <alignment horizontal="center" vertical="center"/>
    </xf>
    <xf numFmtId="3" fontId="14" fillId="7" borderId="1" xfId="0" applyNumberFormat="1" applyFont="1" applyFill="1" applyBorder="1" applyAlignment="1">
      <alignment horizontal="center" vertical="center"/>
    </xf>
    <xf numFmtId="3" fontId="17" fillId="7" borderId="1" xfId="0" applyNumberFormat="1" applyFont="1" applyFill="1" applyBorder="1" applyAlignment="1">
      <alignment horizontal="center" vertical="center"/>
    </xf>
    <xf numFmtId="0" fontId="17" fillId="7"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3395382</xdr:colOff>
      <xdr:row>0</xdr:row>
      <xdr:rowOff>280128</xdr:rowOff>
    </xdr:from>
    <xdr:to>
      <xdr:col>28</xdr:col>
      <xdr:colOff>280147</xdr:colOff>
      <xdr:row>0</xdr:row>
      <xdr:rowOff>1334896</xdr:rowOff>
    </xdr:to>
    <xdr:pic>
      <xdr:nvPicPr>
        <xdr:cNvPr id="4" name="Imagen 3">
          <a:extLst>
            <a:ext uri="{FF2B5EF4-FFF2-40B4-BE49-F238E27FC236}">
              <a16:creationId xmlns:a16="http://schemas.microsoft.com/office/drawing/2014/main" id="{822487E3-870C-8DB8-9C38-CA6142B53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7588" y="280128"/>
          <a:ext cx="7653618" cy="10547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BF2A9-4100-4337-ABC7-EDC7C9D992ED}">
  <sheetPr>
    <pageSetUpPr fitToPage="1"/>
  </sheetPr>
  <dimension ref="A1:AJ51"/>
  <sheetViews>
    <sheetView tabSelected="1" zoomScale="85" zoomScaleNormal="85" workbookViewId="0">
      <selection sqref="A1:AJ50"/>
    </sheetView>
  </sheetViews>
  <sheetFormatPr baseColWidth="10" defaultRowHeight="15" x14ac:dyDescent="0.25"/>
  <cols>
    <col min="1" max="1" width="5.85546875" customWidth="1"/>
    <col min="2" max="2" width="53.28515625" customWidth="1"/>
    <col min="3" max="3" width="1.7109375" customWidth="1"/>
    <col min="4" max="5" width="5.7109375" customWidth="1"/>
    <col min="6" max="6" width="1.7109375" customWidth="1"/>
    <col min="7" max="8" width="5.7109375" customWidth="1"/>
    <col min="9" max="9" width="1.7109375" customWidth="1"/>
    <col min="10" max="11" width="5.7109375" customWidth="1"/>
    <col min="12" max="12" width="1.7109375" customWidth="1"/>
    <col min="13" max="14" width="5.7109375" customWidth="1"/>
    <col min="15" max="15" width="1.7109375" customWidth="1"/>
    <col min="16" max="17" width="5.7109375" customWidth="1"/>
    <col min="18" max="18" width="1.7109375" customWidth="1"/>
    <col min="19" max="20" width="5.7109375" customWidth="1"/>
    <col min="21" max="21" width="1.7109375" customWidth="1"/>
    <col min="22" max="23" width="5.7109375" customWidth="1"/>
    <col min="24" max="24" width="1.7109375" customWidth="1"/>
    <col min="25" max="26" width="5.7109375" customWidth="1"/>
    <col min="27" max="28" width="1.7109375" customWidth="1"/>
    <col min="29" max="30" width="5.7109375" customWidth="1"/>
    <col min="31" max="31" width="1.7109375" customWidth="1"/>
    <col min="32" max="33" width="5.7109375" customWidth="1"/>
    <col min="34" max="34" width="1.7109375" customWidth="1"/>
    <col min="35" max="36" width="5.7109375" customWidth="1"/>
  </cols>
  <sheetData>
    <row r="1" spans="1:36" ht="111" customHeight="1" x14ac:dyDescent="0.25">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row>
    <row r="2" spans="1:36" ht="54" customHeight="1" x14ac:dyDescent="0.25">
      <c r="A2" s="27" t="s">
        <v>28</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row>
    <row r="3" spans="1:36" ht="33.75" x14ac:dyDescent="0.5">
      <c r="A3" s="28">
        <v>2025</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row>
    <row r="4" spans="1:36" x14ac:dyDescent="0.25">
      <c r="A4" s="27" t="s">
        <v>29</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1:36"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row>
    <row r="6" spans="1:36" x14ac:dyDescent="0.25">
      <c r="A6" s="1"/>
      <c r="B6" s="1"/>
      <c r="C6" s="2"/>
      <c r="D6" s="40" t="s">
        <v>0</v>
      </c>
      <c r="E6" s="40"/>
      <c r="F6" s="40"/>
      <c r="G6" s="40"/>
      <c r="H6" s="40"/>
      <c r="I6" s="3"/>
      <c r="J6" s="40" t="s">
        <v>1</v>
      </c>
      <c r="K6" s="40"/>
      <c r="L6" s="40"/>
      <c r="M6" s="40"/>
      <c r="N6" s="40"/>
      <c r="O6" s="40"/>
      <c r="P6" s="40"/>
      <c r="Q6" s="40"/>
      <c r="R6" s="40"/>
      <c r="S6" s="40"/>
      <c r="T6" s="40"/>
      <c r="U6" s="40"/>
      <c r="V6" s="40"/>
      <c r="W6" s="40"/>
      <c r="X6" s="4"/>
      <c r="Y6" s="40" t="s">
        <v>2</v>
      </c>
      <c r="Z6" s="40"/>
      <c r="AA6" s="40"/>
      <c r="AB6" s="40"/>
      <c r="AC6" s="40"/>
      <c r="AD6" s="40"/>
      <c r="AE6" s="40"/>
      <c r="AF6" s="40"/>
      <c r="AG6" s="40"/>
      <c r="AH6" s="40"/>
      <c r="AI6" s="40"/>
      <c r="AJ6" s="40"/>
    </row>
    <row r="7" spans="1:36" x14ac:dyDescent="0.25">
      <c r="A7" s="1"/>
      <c r="B7" s="1"/>
      <c r="C7" s="2"/>
      <c r="D7" s="40"/>
      <c r="E7" s="40"/>
      <c r="F7" s="40"/>
      <c r="G7" s="40"/>
      <c r="H7" s="40"/>
      <c r="I7" s="3"/>
      <c r="J7" s="40"/>
      <c r="K7" s="40"/>
      <c r="L7" s="40"/>
      <c r="M7" s="40"/>
      <c r="N7" s="40"/>
      <c r="O7" s="40"/>
      <c r="P7" s="40"/>
      <c r="Q7" s="40"/>
      <c r="R7" s="40"/>
      <c r="S7" s="40"/>
      <c r="T7" s="40"/>
      <c r="U7" s="40"/>
      <c r="V7" s="40"/>
      <c r="W7" s="40"/>
      <c r="X7" s="5"/>
      <c r="Y7" s="40"/>
      <c r="Z7" s="40"/>
      <c r="AA7" s="40"/>
      <c r="AB7" s="40"/>
      <c r="AC7" s="40"/>
      <c r="AD7" s="40"/>
      <c r="AE7" s="40"/>
      <c r="AF7" s="40"/>
      <c r="AG7" s="40"/>
      <c r="AH7" s="40"/>
      <c r="AI7" s="40"/>
      <c r="AJ7" s="40"/>
    </row>
    <row r="8" spans="1:36" x14ac:dyDescent="0.25">
      <c r="A8" s="1"/>
      <c r="B8" s="1"/>
      <c r="C8" s="2"/>
      <c r="D8" s="40"/>
      <c r="E8" s="40"/>
      <c r="F8" s="40"/>
      <c r="G8" s="40"/>
      <c r="H8" s="40"/>
      <c r="I8" s="3"/>
      <c r="J8" s="40"/>
      <c r="K8" s="40"/>
      <c r="L8" s="40"/>
      <c r="M8" s="40"/>
      <c r="N8" s="40"/>
      <c r="O8" s="40"/>
      <c r="P8" s="40"/>
      <c r="Q8" s="40"/>
      <c r="R8" s="40"/>
      <c r="S8" s="40"/>
      <c r="T8" s="40"/>
      <c r="U8" s="40"/>
      <c r="V8" s="40"/>
      <c r="W8" s="40"/>
      <c r="X8" s="5"/>
      <c r="Y8" s="40"/>
      <c r="Z8" s="40"/>
      <c r="AA8" s="40"/>
      <c r="AB8" s="40"/>
      <c r="AC8" s="40"/>
      <c r="AD8" s="40"/>
      <c r="AE8" s="40"/>
      <c r="AF8" s="40"/>
      <c r="AG8" s="40"/>
      <c r="AH8" s="40"/>
      <c r="AI8" s="40"/>
      <c r="AJ8" s="40"/>
    </row>
    <row r="9" spans="1:36" x14ac:dyDescent="0.25">
      <c r="A9" s="6"/>
      <c r="B9" s="6"/>
      <c r="C9" s="2"/>
      <c r="D9" s="6"/>
      <c r="E9" s="6"/>
      <c r="F9" s="6"/>
      <c r="G9" s="6"/>
      <c r="H9" s="6"/>
      <c r="I9" s="2"/>
      <c r="J9" s="6"/>
      <c r="K9" s="6"/>
      <c r="L9" s="6"/>
      <c r="M9" s="6"/>
      <c r="N9" s="6"/>
      <c r="O9" s="6"/>
      <c r="P9" s="6"/>
      <c r="Q9" s="6"/>
      <c r="R9" s="6"/>
      <c r="S9" s="6"/>
      <c r="T9" s="6"/>
      <c r="U9" s="2"/>
      <c r="V9" s="2"/>
      <c r="W9" s="2"/>
      <c r="X9" s="6"/>
      <c r="Y9" s="6"/>
      <c r="Z9" s="6"/>
      <c r="AA9" s="6"/>
      <c r="AB9" s="6"/>
      <c r="AC9" s="6"/>
      <c r="AD9" s="6"/>
      <c r="AE9" s="6"/>
      <c r="AF9" s="6"/>
      <c r="AG9" s="6"/>
      <c r="AH9" s="6"/>
      <c r="AI9" s="6"/>
      <c r="AJ9" s="6"/>
    </row>
    <row r="10" spans="1:36" x14ac:dyDescent="0.25">
      <c r="A10" s="40"/>
      <c r="B10" s="40" t="s">
        <v>3</v>
      </c>
      <c r="D10" s="37" t="s">
        <v>4</v>
      </c>
      <c r="E10" s="37"/>
      <c r="F10" s="7"/>
      <c r="G10" s="37" t="s">
        <v>5</v>
      </c>
      <c r="H10" s="37"/>
      <c r="J10" s="37" t="s">
        <v>6</v>
      </c>
      <c r="K10" s="37"/>
      <c r="L10" s="7"/>
      <c r="M10" s="37" t="s">
        <v>7</v>
      </c>
      <c r="N10" s="37"/>
      <c r="O10" s="7"/>
      <c r="P10" s="40" t="s">
        <v>8</v>
      </c>
      <c r="Q10" s="40"/>
      <c r="R10" s="40"/>
      <c r="S10" s="40"/>
      <c r="T10" s="40"/>
      <c r="U10" s="40"/>
      <c r="V10" s="40"/>
      <c r="W10" s="40"/>
      <c r="Y10" s="37" t="s">
        <v>6</v>
      </c>
      <c r="Z10" s="37"/>
      <c r="AC10" s="38" t="s">
        <v>8</v>
      </c>
      <c r="AD10" s="38"/>
      <c r="AE10" s="38"/>
      <c r="AF10" s="38"/>
      <c r="AG10" s="38"/>
      <c r="AH10" s="38"/>
      <c r="AI10" s="38"/>
      <c r="AJ10" s="38"/>
    </row>
    <row r="11" spans="1:36" x14ac:dyDescent="0.25">
      <c r="A11" s="40"/>
      <c r="B11" s="40"/>
      <c r="D11" s="37"/>
      <c r="E11" s="37"/>
      <c r="F11" s="7"/>
      <c r="G11" s="37"/>
      <c r="H11" s="37"/>
      <c r="J11" s="37"/>
      <c r="K11" s="37"/>
      <c r="L11" s="7"/>
      <c r="M11" s="37"/>
      <c r="N11" s="37"/>
      <c r="O11" s="7"/>
      <c r="P11" s="7"/>
      <c r="Q11" s="7"/>
      <c r="R11" s="7"/>
      <c r="S11" s="7"/>
      <c r="T11" s="7"/>
      <c r="U11" s="7"/>
      <c r="V11" s="7"/>
      <c r="W11" s="7"/>
      <c r="Y11" s="37"/>
      <c r="Z11" s="37"/>
    </row>
    <row r="12" spans="1:36" x14ac:dyDescent="0.25">
      <c r="A12" s="40"/>
      <c r="B12" s="40"/>
      <c r="D12" s="37"/>
      <c r="E12" s="37"/>
      <c r="F12" s="7"/>
      <c r="G12" s="37"/>
      <c r="H12" s="37"/>
      <c r="J12" s="37"/>
      <c r="K12" s="37"/>
      <c r="L12" s="7"/>
      <c r="M12" s="37"/>
      <c r="N12" s="37"/>
      <c r="O12" s="7"/>
      <c r="P12" s="37" t="s">
        <v>9</v>
      </c>
      <c r="Q12" s="37"/>
      <c r="R12" s="8"/>
      <c r="S12" s="37" t="s">
        <v>10</v>
      </c>
      <c r="T12" s="37"/>
      <c r="U12" s="8"/>
      <c r="V12" s="39" t="s">
        <v>0</v>
      </c>
      <c r="W12" s="39"/>
      <c r="Y12" s="37"/>
      <c r="Z12" s="37"/>
      <c r="AC12" s="37" t="s">
        <v>9</v>
      </c>
      <c r="AD12" s="37"/>
      <c r="AE12" s="8"/>
      <c r="AF12" s="37" t="s">
        <v>10</v>
      </c>
      <c r="AG12" s="37"/>
      <c r="AH12" s="9"/>
      <c r="AI12" s="39" t="s">
        <v>0</v>
      </c>
      <c r="AJ12" s="39"/>
    </row>
    <row r="13" spans="1:36" x14ac:dyDescent="0.25">
      <c r="A13" s="40"/>
      <c r="B13" s="40"/>
      <c r="D13" s="37"/>
      <c r="E13" s="37"/>
      <c r="F13" s="7"/>
      <c r="G13" s="37"/>
      <c r="H13" s="37"/>
      <c r="J13" s="37"/>
      <c r="K13" s="37"/>
      <c r="L13" s="7"/>
      <c r="M13" s="37"/>
      <c r="N13" s="37"/>
      <c r="O13" s="7"/>
      <c r="P13" s="37"/>
      <c r="Q13" s="37"/>
      <c r="R13" s="8"/>
      <c r="S13" s="37"/>
      <c r="T13" s="37"/>
      <c r="U13" s="8"/>
      <c r="V13" s="39"/>
      <c r="W13" s="39"/>
      <c r="Y13" s="37"/>
      <c r="Z13" s="37"/>
      <c r="AC13" s="37"/>
      <c r="AD13" s="37"/>
      <c r="AE13" s="8"/>
      <c r="AF13" s="37"/>
      <c r="AG13" s="37"/>
      <c r="AH13" s="9"/>
      <c r="AI13" s="39"/>
      <c r="AJ13" s="39"/>
    </row>
    <row r="14" spans="1:36" x14ac:dyDescent="0.25">
      <c r="D14" s="10"/>
      <c r="E14" s="10"/>
      <c r="F14" s="11"/>
      <c r="G14" s="10"/>
      <c r="H14" s="10"/>
      <c r="J14" s="12"/>
      <c r="K14" s="12"/>
      <c r="M14" s="12"/>
      <c r="N14" s="12"/>
    </row>
    <row r="15" spans="1:36" ht="51" x14ac:dyDescent="0.25">
      <c r="A15" s="13">
        <v>1</v>
      </c>
      <c r="B15" s="14" t="s">
        <v>11</v>
      </c>
      <c r="C15" s="15"/>
      <c r="D15" s="34">
        <f>19+33+13+10+10+25+9+18</f>
        <v>137</v>
      </c>
      <c r="E15" s="35"/>
      <c r="F15" s="16"/>
      <c r="G15" s="34">
        <f>2130+3639+1282+909+3214+2405+842+2219</f>
        <v>16640</v>
      </c>
      <c r="H15" s="35"/>
      <c r="I15" s="17"/>
      <c r="J15" s="32">
        <f>14+22+7+7+7+17+3+13</f>
        <v>90</v>
      </c>
      <c r="K15" s="33"/>
      <c r="L15" s="17"/>
      <c r="M15" s="32">
        <f>14+22+7+20+20+17+3+13</f>
        <v>116</v>
      </c>
      <c r="N15" s="33"/>
      <c r="O15" s="17"/>
      <c r="P15" s="32">
        <f>1595+3164+833+653+653+2100+493+1938</f>
        <v>11429</v>
      </c>
      <c r="Q15" s="33"/>
      <c r="R15" s="17"/>
      <c r="S15" s="15"/>
      <c r="T15" s="15"/>
      <c r="U15" s="17"/>
      <c r="V15" s="32">
        <f>1595+3164+833+653+653+2100+493+1938</f>
        <v>11429</v>
      </c>
      <c r="W15" s="33"/>
      <c r="X15" s="17"/>
      <c r="Y15" s="32">
        <f>5+11+6+3+3+8+6+5</f>
        <v>47</v>
      </c>
      <c r="Z15" s="33"/>
      <c r="AA15" s="17"/>
      <c r="AB15" s="17"/>
      <c r="AC15" s="32">
        <f>535+475+449+256+256+305+349+281</f>
        <v>2906</v>
      </c>
      <c r="AD15" s="33"/>
      <c r="AE15" s="17"/>
      <c r="AF15" s="36"/>
      <c r="AG15" s="36"/>
      <c r="AH15" s="17"/>
      <c r="AI15" s="32">
        <f>535+475+449+256+256+305+349+281</f>
        <v>2906</v>
      </c>
      <c r="AJ15" s="33"/>
    </row>
    <row r="16" spans="1:36" ht="5.0999999999999996" customHeight="1" x14ac:dyDescent="0.25">
      <c r="A16" s="7"/>
      <c r="B16" s="18"/>
      <c r="D16" s="19"/>
      <c r="E16" s="19"/>
      <c r="F16" s="1"/>
      <c r="G16" s="19"/>
      <c r="H16" s="19"/>
      <c r="J16" s="12"/>
      <c r="K16" s="12"/>
      <c r="M16" s="12"/>
      <c r="N16" s="12"/>
    </row>
    <row r="17" spans="1:36" ht="38.25" x14ac:dyDescent="0.25">
      <c r="A17" s="13">
        <v>2</v>
      </c>
      <c r="B17" s="14" t="s">
        <v>12</v>
      </c>
      <c r="C17" s="15"/>
      <c r="D17" s="34">
        <f>1+2+0+1+1+2+4+1</f>
        <v>12</v>
      </c>
      <c r="E17" s="35"/>
      <c r="F17" s="16"/>
      <c r="G17" s="34">
        <f>11+316+0+167+167+642+504+667</f>
        <v>2474</v>
      </c>
      <c r="H17" s="35"/>
      <c r="I17" s="17"/>
      <c r="J17" s="32">
        <f>1+1+1+1+1+1</f>
        <v>6</v>
      </c>
      <c r="K17" s="33"/>
      <c r="L17" s="17"/>
      <c r="M17" s="32">
        <f>1+1+1+1+1+1</f>
        <v>6</v>
      </c>
      <c r="N17" s="33"/>
      <c r="O17" s="17"/>
      <c r="P17" s="32">
        <f>130+74+74+56+117+151</f>
        <v>602</v>
      </c>
      <c r="Q17" s="33"/>
      <c r="R17" s="17"/>
      <c r="S17" s="32">
        <f>178+93+93+56+248+516</f>
        <v>1184</v>
      </c>
      <c r="T17" s="33"/>
      <c r="U17" s="17"/>
      <c r="V17" s="32">
        <f>308+167+167+112+365+667</f>
        <v>1786</v>
      </c>
      <c r="W17" s="33"/>
      <c r="X17" s="17"/>
      <c r="Y17" s="32">
        <f>1+1+1+3</f>
        <v>6</v>
      </c>
      <c r="Z17" s="33"/>
      <c r="AA17" s="17"/>
      <c r="AB17" s="17"/>
      <c r="AC17" s="32">
        <f>11+93+134</f>
        <v>238</v>
      </c>
      <c r="AD17" s="33"/>
      <c r="AE17" s="17"/>
      <c r="AF17" s="32">
        <f>8+437+5</f>
        <v>450</v>
      </c>
      <c r="AG17" s="33"/>
      <c r="AH17" s="17"/>
      <c r="AI17" s="32">
        <f>11+8+530+139</f>
        <v>688</v>
      </c>
      <c r="AJ17" s="33"/>
    </row>
    <row r="18" spans="1:36" ht="5.0999999999999996" customHeight="1" x14ac:dyDescent="0.25">
      <c r="A18" s="11"/>
      <c r="B18" s="18"/>
      <c r="D18" s="19"/>
      <c r="E18" s="19"/>
      <c r="F18" s="1"/>
      <c r="G18" s="19"/>
      <c r="H18" s="19"/>
      <c r="J18" s="12"/>
      <c r="K18" s="12"/>
      <c r="M18" s="12"/>
      <c r="N18" s="12"/>
    </row>
    <row r="19" spans="1:36" ht="38.25" x14ac:dyDescent="0.25">
      <c r="A19" s="13">
        <v>3</v>
      </c>
      <c r="B19" s="14" t="s">
        <v>13</v>
      </c>
      <c r="C19" s="15"/>
      <c r="D19" s="34">
        <f>3+7+2+4+4+9+4+5</f>
        <v>38</v>
      </c>
      <c r="E19" s="35"/>
      <c r="F19" s="16"/>
      <c r="G19" s="34">
        <f>12077+1649+322+445+445+881+761+959</f>
        <v>17539</v>
      </c>
      <c r="H19" s="35"/>
      <c r="I19" s="17"/>
      <c r="J19" s="32">
        <f>2+3+1+2+2+3+2+2</f>
        <v>17</v>
      </c>
      <c r="K19" s="33"/>
      <c r="L19" s="17"/>
      <c r="M19" s="32">
        <f>157+30+3+10+10+8+5+5</f>
        <v>228</v>
      </c>
      <c r="N19" s="33"/>
      <c r="O19" s="17"/>
      <c r="P19" s="32">
        <f>11904+1527+276+301+301+539+457+559</f>
        <v>15864</v>
      </c>
      <c r="Q19" s="33"/>
      <c r="R19" s="17"/>
      <c r="S19" s="15"/>
      <c r="T19" s="15"/>
      <c r="U19" s="17"/>
      <c r="V19" s="32">
        <f>11904+1527+276+301+301+539+457+559</f>
        <v>15864</v>
      </c>
      <c r="W19" s="33"/>
      <c r="X19" s="17"/>
      <c r="Y19" s="32">
        <f>1+4+1+2+2+6+2+3</f>
        <v>21</v>
      </c>
      <c r="Z19" s="33"/>
      <c r="AA19" s="17"/>
      <c r="AB19" s="17"/>
      <c r="AC19" s="32">
        <f>1+4+1+2+2+6+2+3</f>
        <v>21</v>
      </c>
      <c r="AD19" s="33"/>
      <c r="AE19" s="17"/>
      <c r="AF19" s="15"/>
      <c r="AG19" s="15"/>
      <c r="AH19" s="17"/>
      <c r="AI19" s="32">
        <f>173+122+46+144+144+342+304+400</f>
        <v>1675</v>
      </c>
      <c r="AJ19" s="33"/>
    </row>
    <row r="20" spans="1:36" ht="5.0999999999999996" customHeight="1" x14ac:dyDescent="0.25">
      <c r="A20" s="7"/>
      <c r="B20" s="18"/>
      <c r="D20" s="19"/>
      <c r="E20" s="19"/>
      <c r="F20" s="1"/>
      <c r="G20" s="19"/>
      <c r="H20" s="19"/>
      <c r="J20" s="12"/>
      <c r="K20" s="12"/>
      <c r="M20" s="12"/>
      <c r="N20" s="12"/>
    </row>
    <row r="21" spans="1:36" ht="38.25" x14ac:dyDescent="0.25">
      <c r="A21" s="13">
        <v>4</v>
      </c>
      <c r="B21" s="14" t="s">
        <v>14</v>
      </c>
      <c r="C21" s="15"/>
      <c r="D21" s="34">
        <f>4+6+3+2+2+0+0+2</f>
        <v>19</v>
      </c>
      <c r="E21" s="35"/>
      <c r="F21" s="16"/>
      <c r="G21" s="34">
        <f>2141+2440+3852+984+984+0+0+1499</f>
        <v>11900</v>
      </c>
      <c r="H21" s="35"/>
      <c r="I21" s="17"/>
      <c r="J21" s="32">
        <f>3+2+2+2+2+2</f>
        <v>13</v>
      </c>
      <c r="K21" s="33"/>
      <c r="L21" s="17"/>
      <c r="M21" s="32">
        <f>29+29+40+21+21+16</f>
        <v>156</v>
      </c>
      <c r="N21" s="33"/>
      <c r="O21" s="17"/>
      <c r="P21" s="32">
        <f>1850+1783+3020+843+843+1373</f>
        <v>9712</v>
      </c>
      <c r="Q21" s="33"/>
      <c r="R21" s="17"/>
      <c r="S21" s="32">
        <f>195+145+714+141+141+126</f>
        <v>1462</v>
      </c>
      <c r="T21" s="33"/>
      <c r="U21" s="17"/>
      <c r="V21" s="32">
        <f>2045+1928+3734+984+984+1499</f>
        <v>11174</v>
      </c>
      <c r="W21" s="33"/>
      <c r="X21" s="17"/>
      <c r="Y21" s="32">
        <f>1+4+1</f>
        <v>6</v>
      </c>
      <c r="Z21" s="33"/>
      <c r="AA21" s="17"/>
      <c r="AB21" s="17"/>
      <c r="AC21" s="32">
        <f>96+408+87</f>
        <v>591</v>
      </c>
      <c r="AD21" s="33"/>
      <c r="AE21" s="17"/>
      <c r="AF21" s="32">
        <f>104+31</f>
        <v>135</v>
      </c>
      <c r="AG21" s="33"/>
      <c r="AH21" s="17"/>
      <c r="AI21" s="32">
        <f>96+512+118</f>
        <v>726</v>
      </c>
      <c r="AJ21" s="33"/>
    </row>
    <row r="22" spans="1:36" ht="5.0999999999999996" customHeight="1" x14ac:dyDescent="0.25">
      <c r="A22" s="7"/>
      <c r="B22" s="18"/>
      <c r="D22" s="19"/>
      <c r="E22" s="19"/>
      <c r="F22" s="1"/>
      <c r="G22" s="19"/>
      <c r="H22" s="19"/>
      <c r="J22" s="12"/>
      <c r="K22" s="12"/>
      <c r="M22" s="12"/>
      <c r="N22" s="12"/>
    </row>
    <row r="23" spans="1:36" ht="38.25" x14ac:dyDescent="0.25">
      <c r="A23" s="13">
        <v>5</v>
      </c>
      <c r="B23" s="14" t="s">
        <v>15</v>
      </c>
      <c r="C23" s="15"/>
      <c r="D23" s="34">
        <f>0+2+0+2+2+0+0+1</f>
        <v>7</v>
      </c>
      <c r="E23" s="35"/>
      <c r="F23" s="16"/>
      <c r="G23" s="34">
        <f>0+394+0+3750+3750+0+0+2571</f>
        <v>10465</v>
      </c>
      <c r="H23" s="35"/>
      <c r="I23" s="17"/>
      <c r="J23" s="32"/>
      <c r="K23" s="33"/>
      <c r="L23" s="17"/>
      <c r="M23" s="32"/>
      <c r="N23" s="33"/>
      <c r="O23" s="17"/>
      <c r="P23" s="32"/>
      <c r="Q23" s="33"/>
      <c r="R23" s="17"/>
      <c r="S23" s="32"/>
      <c r="T23" s="33"/>
      <c r="U23" s="17"/>
      <c r="V23" s="32"/>
      <c r="W23" s="33"/>
      <c r="X23" s="17"/>
      <c r="Y23" s="32">
        <f>2+2+2+1</f>
        <v>7</v>
      </c>
      <c r="Z23" s="33"/>
      <c r="AA23" s="17"/>
      <c r="AB23" s="17"/>
      <c r="AC23" s="32">
        <f>394</f>
        <v>394</v>
      </c>
      <c r="AD23" s="33"/>
      <c r="AE23" s="17"/>
      <c r="AF23" s="32">
        <f>3750+3750+2571</f>
        <v>10071</v>
      </c>
      <c r="AG23" s="33"/>
      <c r="AH23" s="17"/>
      <c r="AI23" s="32">
        <f>394+3750+3570+2571</f>
        <v>10285</v>
      </c>
      <c r="AJ23" s="33"/>
    </row>
    <row r="24" spans="1:36" ht="5.0999999999999996" customHeight="1" x14ac:dyDescent="0.25">
      <c r="A24" s="11"/>
      <c r="B24" s="18"/>
      <c r="D24" s="19"/>
      <c r="E24" s="19"/>
      <c r="F24" s="1"/>
      <c r="G24" s="19"/>
      <c r="H24" s="19"/>
      <c r="J24" s="12"/>
      <c r="K24" s="12"/>
      <c r="M24" s="12"/>
      <c r="N24" s="12"/>
    </row>
    <row r="25" spans="1:36" ht="38.25" x14ac:dyDescent="0.25">
      <c r="A25" s="13">
        <v>6</v>
      </c>
      <c r="B25" s="14" t="s">
        <v>16</v>
      </c>
      <c r="C25" s="15"/>
      <c r="D25" s="34">
        <f>3+4+3+1+1+5+5+1</f>
        <v>23</v>
      </c>
      <c r="E25" s="35"/>
      <c r="F25" s="16"/>
      <c r="G25" s="34">
        <f>612+898+900+116+116+2060+3091+507</f>
        <v>8300</v>
      </c>
      <c r="H25" s="35"/>
      <c r="I25" s="17"/>
      <c r="J25" s="32">
        <f>3+4+2+1+1+5+4+1</f>
        <v>21</v>
      </c>
      <c r="K25" s="33"/>
      <c r="L25" s="17"/>
      <c r="M25" s="32"/>
      <c r="N25" s="33"/>
      <c r="O25" s="17"/>
      <c r="P25" s="32"/>
      <c r="Q25" s="33"/>
      <c r="R25" s="17"/>
      <c r="S25" s="32">
        <f>612+898+835+116+116+2060+1111+507</f>
        <v>6255</v>
      </c>
      <c r="T25" s="33"/>
      <c r="U25" s="17"/>
      <c r="V25" s="32">
        <f>612+898+835+116+116+2060+1111+507</f>
        <v>6255</v>
      </c>
      <c r="W25" s="33"/>
      <c r="X25" s="17"/>
      <c r="Y25" s="32">
        <f>1+1</f>
        <v>2</v>
      </c>
      <c r="Z25" s="33"/>
      <c r="AA25" s="17"/>
      <c r="AB25" s="17"/>
      <c r="AC25" s="32"/>
      <c r="AD25" s="33"/>
      <c r="AE25" s="17"/>
      <c r="AF25" s="32">
        <f>65+1980</f>
        <v>2045</v>
      </c>
      <c r="AG25" s="33"/>
      <c r="AH25" s="17"/>
      <c r="AI25" s="32">
        <f>65+1980</f>
        <v>2045</v>
      </c>
      <c r="AJ25" s="33"/>
    </row>
    <row r="26" spans="1:36" ht="5.0999999999999996" customHeight="1" x14ac:dyDescent="0.25">
      <c r="A26" s="11"/>
      <c r="B26" s="18"/>
      <c r="D26" s="19"/>
      <c r="E26" s="19"/>
      <c r="F26" s="1"/>
      <c r="G26" s="19"/>
      <c r="H26" s="19"/>
      <c r="J26" s="12"/>
      <c r="K26" s="12"/>
      <c r="M26" s="12"/>
      <c r="N26" s="12"/>
    </row>
    <row r="27" spans="1:36" ht="63.75" x14ac:dyDescent="0.25">
      <c r="A27" s="13">
        <v>7</v>
      </c>
      <c r="B27" s="14" t="s">
        <v>17</v>
      </c>
      <c r="C27" s="15"/>
      <c r="D27" s="34">
        <f>0+2+0+0+0+0+0+0</f>
        <v>2</v>
      </c>
      <c r="E27" s="35"/>
      <c r="F27" s="16"/>
      <c r="G27" s="34">
        <f>20</f>
        <v>20</v>
      </c>
      <c r="H27" s="35"/>
      <c r="I27" s="17"/>
      <c r="J27" s="32"/>
      <c r="K27" s="33"/>
      <c r="L27" s="17"/>
      <c r="M27" s="32"/>
      <c r="N27" s="33"/>
      <c r="O27" s="17"/>
      <c r="P27" s="32"/>
      <c r="Q27" s="33"/>
      <c r="R27" s="17"/>
      <c r="S27" s="32"/>
      <c r="T27" s="33"/>
      <c r="U27" s="17"/>
      <c r="V27" s="32"/>
      <c r="W27" s="33"/>
      <c r="X27" s="17"/>
      <c r="Y27" s="32">
        <f>2</f>
        <v>2</v>
      </c>
      <c r="Z27" s="33"/>
      <c r="AA27" s="17"/>
      <c r="AB27" s="17"/>
      <c r="AC27" s="32"/>
      <c r="AD27" s="33"/>
      <c r="AE27" s="17"/>
      <c r="AF27" s="32">
        <v>20</v>
      </c>
      <c r="AG27" s="33"/>
      <c r="AH27" s="17"/>
      <c r="AI27" s="32">
        <v>20</v>
      </c>
      <c r="AJ27" s="33"/>
    </row>
    <row r="28" spans="1:36" x14ac:dyDescent="0.25">
      <c r="A28" s="7"/>
      <c r="B28" s="18"/>
      <c r="D28" s="19"/>
      <c r="E28" s="19"/>
      <c r="F28" s="1"/>
      <c r="G28" s="19"/>
      <c r="H28" s="19"/>
      <c r="J28" s="12"/>
      <c r="K28" s="12"/>
      <c r="M28" s="12"/>
      <c r="N28" s="12"/>
    </row>
    <row r="29" spans="1:36" ht="63.75" x14ac:dyDescent="0.25">
      <c r="A29" s="13">
        <v>8</v>
      </c>
      <c r="B29" s="14" t="s">
        <v>18</v>
      </c>
      <c r="C29" s="15"/>
      <c r="D29" s="34">
        <f>5+9+6+2+2+7+3+6</f>
        <v>40</v>
      </c>
      <c r="E29" s="35"/>
      <c r="F29" s="16"/>
      <c r="G29" s="34">
        <f>1028+3102+2631+421+421+2344+704+2940</f>
        <v>13591</v>
      </c>
      <c r="H29" s="35"/>
      <c r="I29" s="17"/>
      <c r="J29" s="32">
        <f>3+7+2+1+1+4+1+4</f>
        <v>23</v>
      </c>
      <c r="K29" s="33"/>
      <c r="L29" s="17"/>
      <c r="M29" s="32"/>
      <c r="N29" s="33"/>
      <c r="O29" s="17"/>
      <c r="P29" s="32"/>
      <c r="Q29" s="33"/>
      <c r="R29" s="17"/>
      <c r="S29" s="32">
        <f>999+3020+1011+345+345+526+264+1770</f>
        <v>8280</v>
      </c>
      <c r="T29" s="33"/>
      <c r="U29" s="17"/>
      <c r="V29" s="32">
        <f>999+3020+1011+345+345+526+264+1770</f>
        <v>8280</v>
      </c>
      <c r="W29" s="33"/>
      <c r="X29" s="17"/>
      <c r="Y29" s="32">
        <f>2+2+4+1+1+3+2+2</f>
        <v>17</v>
      </c>
      <c r="Z29" s="33"/>
      <c r="AA29" s="17"/>
      <c r="AB29" s="17"/>
      <c r="AC29" s="32"/>
      <c r="AD29" s="33"/>
      <c r="AE29" s="17"/>
      <c r="AF29" s="32">
        <f>29+82+1620+76+76+1818+440+1170</f>
        <v>5311</v>
      </c>
      <c r="AG29" s="33"/>
      <c r="AH29" s="17"/>
      <c r="AI29" s="32">
        <f>29+82+1620+76+76+1818+440+1170</f>
        <v>5311</v>
      </c>
      <c r="AJ29" s="33"/>
    </row>
    <row r="30" spans="1:36" ht="5.0999999999999996" customHeight="1" x14ac:dyDescent="0.25">
      <c r="A30" s="11"/>
      <c r="B30" s="18"/>
      <c r="D30" s="19"/>
      <c r="E30" s="19"/>
      <c r="F30" s="1"/>
      <c r="G30" s="19"/>
      <c r="H30" s="19"/>
      <c r="J30" s="12"/>
      <c r="K30" s="12"/>
      <c r="M30" s="12"/>
      <c r="N30" s="12"/>
    </row>
    <row r="31" spans="1:36" ht="63.75" x14ac:dyDescent="0.25">
      <c r="A31" s="13">
        <v>9</v>
      </c>
      <c r="B31" s="14" t="s">
        <v>19</v>
      </c>
      <c r="C31" s="15"/>
      <c r="D31" s="34"/>
      <c r="E31" s="35"/>
      <c r="F31" s="16"/>
      <c r="G31" s="34"/>
      <c r="H31" s="35"/>
      <c r="I31" s="17"/>
      <c r="J31" s="32"/>
      <c r="K31" s="33"/>
      <c r="L31" s="17"/>
      <c r="M31" s="32"/>
      <c r="N31" s="33"/>
      <c r="O31" s="17"/>
      <c r="P31" s="32"/>
      <c r="Q31" s="33"/>
      <c r="R31" s="17"/>
      <c r="S31" s="32"/>
      <c r="T31" s="33"/>
      <c r="U31" s="17"/>
      <c r="V31" s="32"/>
      <c r="W31" s="33"/>
      <c r="X31" s="17"/>
      <c r="Y31" s="32"/>
      <c r="Z31" s="33"/>
      <c r="AA31" s="17"/>
      <c r="AB31" s="17"/>
      <c r="AC31" s="32"/>
      <c r="AD31" s="33"/>
      <c r="AE31" s="17"/>
      <c r="AF31" s="32"/>
      <c r="AG31" s="33"/>
      <c r="AH31" s="17"/>
      <c r="AI31" s="32"/>
      <c r="AJ31" s="33"/>
    </row>
    <row r="32" spans="1:36" ht="5.0999999999999996" customHeight="1" x14ac:dyDescent="0.25">
      <c r="A32" s="7"/>
      <c r="B32" s="18"/>
      <c r="D32" s="19"/>
      <c r="E32" s="19"/>
      <c r="F32" s="1"/>
      <c r="G32" s="19"/>
      <c r="H32" s="19"/>
      <c r="J32" s="12"/>
      <c r="K32" s="12"/>
      <c r="M32" s="12"/>
      <c r="N32" s="12"/>
    </row>
    <row r="33" spans="1:36" ht="51" x14ac:dyDescent="0.25">
      <c r="A33" s="13">
        <v>10</v>
      </c>
      <c r="B33" s="14" t="s">
        <v>20</v>
      </c>
      <c r="C33" s="15"/>
      <c r="D33" s="34">
        <f>1+1+1</f>
        <v>3</v>
      </c>
      <c r="E33" s="35"/>
      <c r="F33" s="16"/>
      <c r="G33" s="34">
        <f>36+83+1363</f>
        <v>1482</v>
      </c>
      <c r="H33" s="35"/>
      <c r="I33" s="17"/>
      <c r="J33" s="32"/>
      <c r="K33" s="33"/>
      <c r="L33" s="17"/>
      <c r="M33" s="32"/>
      <c r="N33" s="33"/>
      <c r="O33" s="17"/>
      <c r="P33" s="32"/>
      <c r="Q33" s="33"/>
      <c r="R33" s="17"/>
      <c r="S33" s="32"/>
      <c r="T33" s="33"/>
      <c r="U33" s="17"/>
      <c r="V33" s="32"/>
      <c r="W33" s="33"/>
      <c r="X33" s="17"/>
      <c r="Y33" s="32">
        <f>1+1+1</f>
        <v>3</v>
      </c>
      <c r="Z33" s="33"/>
      <c r="AA33" s="17"/>
      <c r="AB33" s="17"/>
      <c r="AC33" s="32"/>
      <c r="AD33" s="33"/>
      <c r="AE33" s="17"/>
      <c r="AF33" s="32">
        <f>36+83+1363</f>
        <v>1482</v>
      </c>
      <c r="AG33" s="33"/>
      <c r="AH33" s="17"/>
      <c r="AI33" s="32">
        <f>36+83+1363</f>
        <v>1482</v>
      </c>
      <c r="AJ33" s="33"/>
    </row>
    <row r="34" spans="1:36" x14ac:dyDescent="0.25">
      <c r="A34" s="11"/>
      <c r="B34" s="18"/>
      <c r="D34" s="19"/>
      <c r="E34" s="19"/>
      <c r="F34" s="1"/>
      <c r="G34" s="19"/>
      <c r="H34" s="19"/>
      <c r="J34" s="12"/>
      <c r="K34" s="12"/>
      <c r="M34" s="12"/>
      <c r="N34" s="12"/>
    </row>
    <row r="35" spans="1:36" ht="51" x14ac:dyDescent="0.25">
      <c r="A35" s="13">
        <v>11</v>
      </c>
      <c r="B35" s="14" t="s">
        <v>21</v>
      </c>
      <c r="C35" s="15"/>
      <c r="D35" s="34"/>
      <c r="E35" s="35"/>
      <c r="F35" s="16"/>
      <c r="G35" s="34"/>
      <c r="H35" s="35"/>
      <c r="I35" s="17"/>
      <c r="J35" s="32"/>
      <c r="K35" s="33"/>
      <c r="L35" s="17"/>
      <c r="M35" s="32"/>
      <c r="N35" s="33"/>
      <c r="O35" s="17"/>
      <c r="P35" s="32"/>
      <c r="Q35" s="33"/>
      <c r="R35" s="17"/>
      <c r="S35" s="32"/>
      <c r="T35" s="33"/>
      <c r="U35" s="17"/>
      <c r="V35" s="32"/>
      <c r="W35" s="33"/>
      <c r="X35" s="17"/>
      <c r="Y35" s="32"/>
      <c r="Z35" s="33"/>
      <c r="AA35" s="17"/>
      <c r="AB35" s="17"/>
      <c r="AC35" s="32"/>
      <c r="AD35" s="33"/>
      <c r="AE35" s="17"/>
      <c r="AF35" s="32"/>
      <c r="AG35" s="33"/>
      <c r="AH35" s="17"/>
      <c r="AI35" s="32"/>
      <c r="AJ35" s="33"/>
    </row>
    <row r="36" spans="1:36" ht="5.0999999999999996" customHeight="1" x14ac:dyDescent="0.25">
      <c r="A36" s="7"/>
      <c r="B36" s="18"/>
      <c r="D36" s="19"/>
      <c r="E36" s="19"/>
      <c r="F36" s="1"/>
      <c r="G36" s="19"/>
      <c r="H36" s="19"/>
      <c r="J36" s="12"/>
      <c r="K36" s="12"/>
      <c r="M36" s="12"/>
      <c r="N36" s="12"/>
    </row>
    <row r="37" spans="1:36" ht="76.5" x14ac:dyDescent="0.25">
      <c r="A37" s="13">
        <v>12</v>
      </c>
      <c r="B37" s="14" t="s">
        <v>22</v>
      </c>
      <c r="C37" s="15"/>
      <c r="D37" s="34"/>
      <c r="E37" s="35"/>
      <c r="F37" s="16"/>
      <c r="G37" s="34"/>
      <c r="H37" s="35"/>
      <c r="I37" s="17"/>
      <c r="J37" s="32"/>
      <c r="K37" s="33"/>
      <c r="L37" s="17"/>
      <c r="M37" s="32"/>
      <c r="N37" s="33"/>
      <c r="O37" s="17"/>
      <c r="P37" s="32"/>
      <c r="Q37" s="33"/>
      <c r="R37" s="17"/>
      <c r="S37" s="32"/>
      <c r="T37" s="33"/>
      <c r="U37" s="17"/>
      <c r="V37" s="32"/>
      <c r="W37" s="33"/>
      <c r="X37" s="17"/>
      <c r="Y37" s="32"/>
      <c r="Z37" s="33"/>
      <c r="AA37" s="17"/>
      <c r="AB37" s="17"/>
      <c r="AC37" s="32"/>
      <c r="AD37" s="33"/>
      <c r="AE37" s="17"/>
      <c r="AF37" s="32"/>
      <c r="AG37" s="33"/>
      <c r="AH37" s="17"/>
      <c r="AI37" s="32"/>
      <c r="AJ37" s="33"/>
    </row>
    <row r="38" spans="1:36" ht="5.0999999999999996" customHeight="1" x14ac:dyDescent="0.25">
      <c r="A38" s="11"/>
      <c r="B38" s="18"/>
      <c r="D38" s="19"/>
      <c r="E38" s="19"/>
      <c r="F38" s="1"/>
      <c r="G38" s="19"/>
      <c r="H38" s="19"/>
      <c r="J38" s="12"/>
      <c r="K38" s="12"/>
      <c r="M38" s="12"/>
      <c r="N38" s="12"/>
    </row>
    <row r="39" spans="1:36" ht="38.25" x14ac:dyDescent="0.25">
      <c r="A39" s="13">
        <v>13</v>
      </c>
      <c r="B39" s="14" t="s">
        <v>23</v>
      </c>
      <c r="C39" s="15"/>
      <c r="D39" s="34"/>
      <c r="E39" s="35"/>
      <c r="F39" s="16"/>
      <c r="G39" s="34"/>
      <c r="H39" s="35"/>
      <c r="I39" s="17"/>
      <c r="J39" s="32"/>
      <c r="K39" s="33"/>
      <c r="L39" s="17"/>
      <c r="M39" s="32"/>
      <c r="N39" s="33"/>
      <c r="O39" s="17"/>
      <c r="P39" s="32"/>
      <c r="Q39" s="33"/>
      <c r="R39" s="17"/>
      <c r="S39" s="32"/>
      <c r="T39" s="33"/>
      <c r="U39" s="17"/>
      <c r="V39" s="32"/>
      <c r="W39" s="33"/>
      <c r="X39" s="17"/>
      <c r="Y39" s="32"/>
      <c r="Z39" s="33"/>
      <c r="AA39" s="17"/>
      <c r="AB39" s="17"/>
      <c r="AC39" s="32"/>
      <c r="AD39" s="33"/>
      <c r="AE39" s="17"/>
      <c r="AF39" s="32"/>
      <c r="AG39" s="33"/>
      <c r="AH39" s="17"/>
      <c r="AI39" s="32"/>
      <c r="AJ39" s="33"/>
    </row>
    <row r="40" spans="1:36" ht="5.0999999999999996" customHeight="1" x14ac:dyDescent="0.25">
      <c r="A40" s="7"/>
      <c r="B40" s="18"/>
      <c r="D40" s="19"/>
      <c r="E40" s="19"/>
      <c r="F40" s="1"/>
      <c r="G40" s="19"/>
      <c r="H40" s="19"/>
      <c r="J40" s="12"/>
      <c r="K40" s="12"/>
      <c r="M40" s="12"/>
      <c r="N40" s="12"/>
    </row>
    <row r="41" spans="1:36" ht="38.25" x14ac:dyDescent="0.25">
      <c r="A41" s="13">
        <v>14</v>
      </c>
      <c r="B41" s="14" t="s">
        <v>24</v>
      </c>
      <c r="C41" s="15"/>
      <c r="D41" s="34"/>
      <c r="E41" s="35"/>
      <c r="F41" s="16"/>
      <c r="G41" s="34"/>
      <c r="H41" s="35"/>
      <c r="I41" s="17"/>
      <c r="J41" s="32"/>
      <c r="K41" s="33"/>
      <c r="L41" s="17"/>
      <c r="M41" s="32"/>
      <c r="N41" s="33"/>
      <c r="O41" s="17"/>
      <c r="P41" s="32"/>
      <c r="Q41" s="33"/>
      <c r="R41" s="17"/>
      <c r="S41" s="32"/>
      <c r="T41" s="33"/>
      <c r="U41" s="17"/>
      <c r="V41" s="32"/>
      <c r="W41" s="33"/>
      <c r="X41" s="17"/>
      <c r="Y41" s="32"/>
      <c r="Z41" s="33"/>
      <c r="AA41" s="17"/>
      <c r="AB41" s="17"/>
      <c r="AC41" s="32"/>
      <c r="AD41" s="33"/>
      <c r="AE41" s="17"/>
      <c r="AF41" s="32"/>
      <c r="AG41" s="33"/>
      <c r="AH41" s="17"/>
      <c r="AI41" s="32"/>
      <c r="AJ41" s="33"/>
    </row>
    <row r="42" spans="1:36" ht="5.0999999999999996" customHeight="1" x14ac:dyDescent="0.25">
      <c r="A42" s="11"/>
      <c r="B42" s="18"/>
      <c r="D42" s="19"/>
      <c r="E42" s="19"/>
      <c r="F42" s="1"/>
      <c r="G42" s="19"/>
      <c r="H42" s="19"/>
      <c r="J42" s="12"/>
      <c r="K42" s="12"/>
      <c r="M42" s="12"/>
      <c r="N42" s="12"/>
    </row>
    <row r="43" spans="1:36" ht="38.25" x14ac:dyDescent="0.25">
      <c r="A43" s="13">
        <v>15</v>
      </c>
      <c r="B43" s="14" t="s">
        <v>25</v>
      </c>
      <c r="C43" s="15"/>
      <c r="D43" s="34"/>
      <c r="E43" s="35"/>
      <c r="F43" s="16"/>
      <c r="G43" s="34"/>
      <c r="H43" s="35"/>
      <c r="I43" s="17"/>
      <c r="J43" s="32"/>
      <c r="K43" s="33"/>
      <c r="L43" s="17"/>
      <c r="M43" s="32"/>
      <c r="N43" s="33"/>
      <c r="O43" s="17"/>
      <c r="P43" s="32"/>
      <c r="Q43" s="33"/>
      <c r="R43" s="17"/>
      <c r="S43" s="32"/>
      <c r="T43" s="33"/>
      <c r="U43" s="17"/>
      <c r="V43" s="32"/>
      <c r="W43" s="33"/>
      <c r="X43" s="17"/>
      <c r="Y43" s="32"/>
      <c r="Z43" s="33"/>
      <c r="AA43" s="17"/>
      <c r="AB43" s="17"/>
      <c r="AC43" s="32"/>
      <c r="AD43" s="33"/>
      <c r="AE43" s="17"/>
      <c r="AF43" s="32"/>
      <c r="AG43" s="33"/>
      <c r="AH43" s="17"/>
      <c r="AI43" s="32"/>
      <c r="AJ43" s="33"/>
    </row>
    <row r="44" spans="1:36" ht="5.0999999999999996" customHeight="1" x14ac:dyDescent="0.25">
      <c r="A44" s="7"/>
      <c r="B44" s="18"/>
      <c r="D44" s="19"/>
      <c r="E44" s="19"/>
      <c r="F44" s="1"/>
      <c r="G44" s="19"/>
      <c r="H44" s="19"/>
      <c r="J44" s="12"/>
      <c r="K44" s="12"/>
      <c r="M44" s="12"/>
      <c r="N44" s="12"/>
    </row>
    <row r="45" spans="1:36" ht="51" x14ac:dyDescent="0.25">
      <c r="A45" s="13">
        <v>16</v>
      </c>
      <c r="B45" s="14" t="s">
        <v>26</v>
      </c>
      <c r="C45" s="15"/>
      <c r="D45" s="34"/>
      <c r="E45" s="35"/>
      <c r="F45" s="16"/>
      <c r="G45" s="34"/>
      <c r="H45" s="35"/>
      <c r="I45" s="17"/>
      <c r="J45" s="32"/>
      <c r="K45" s="33"/>
      <c r="L45" s="17"/>
      <c r="M45" s="32"/>
      <c r="N45" s="33"/>
      <c r="O45" s="17"/>
      <c r="P45" s="32"/>
      <c r="Q45" s="33"/>
      <c r="R45" s="17"/>
      <c r="S45" s="32"/>
      <c r="T45" s="33"/>
      <c r="U45" s="17"/>
      <c r="V45" s="32"/>
      <c r="W45" s="33"/>
      <c r="X45" s="17"/>
      <c r="Y45" s="32"/>
      <c r="Z45" s="33"/>
      <c r="AA45" s="17"/>
      <c r="AB45" s="17"/>
      <c r="AC45" s="32"/>
      <c r="AD45" s="33"/>
      <c r="AE45" s="17"/>
      <c r="AF45" s="32"/>
      <c r="AG45" s="33"/>
      <c r="AH45" s="17"/>
      <c r="AI45" s="32"/>
      <c r="AJ45" s="33"/>
    </row>
    <row r="46" spans="1:36" ht="5.0999999999999996" customHeight="1" x14ac:dyDescent="0.25">
      <c r="A46" s="11"/>
      <c r="B46" s="18"/>
      <c r="D46" s="19"/>
      <c r="E46" s="19"/>
      <c r="F46" s="1"/>
      <c r="G46" s="19"/>
      <c r="H46" s="19"/>
      <c r="J46" s="12"/>
      <c r="K46" s="12"/>
      <c r="M46" s="12"/>
      <c r="N46" s="12"/>
    </row>
    <row r="47" spans="1:36" ht="63.75" x14ac:dyDescent="0.25">
      <c r="A47" s="13">
        <v>17</v>
      </c>
      <c r="B47" s="14" t="s">
        <v>27</v>
      </c>
      <c r="C47" s="15"/>
      <c r="D47" s="34"/>
      <c r="E47" s="35"/>
      <c r="F47" s="16"/>
      <c r="G47" s="34"/>
      <c r="H47" s="35"/>
      <c r="I47" s="17"/>
      <c r="J47" s="32"/>
      <c r="K47" s="33"/>
      <c r="L47" s="17"/>
      <c r="M47" s="32"/>
      <c r="N47" s="33"/>
      <c r="O47" s="17"/>
      <c r="P47" s="32"/>
      <c r="Q47" s="33"/>
      <c r="R47" s="17"/>
      <c r="S47" s="32"/>
      <c r="T47" s="33"/>
      <c r="U47" s="17"/>
      <c r="V47" s="32"/>
      <c r="W47" s="33"/>
      <c r="X47" s="17"/>
      <c r="Y47" s="32"/>
      <c r="Z47" s="33"/>
      <c r="AA47" s="17"/>
      <c r="AB47" s="17"/>
      <c r="AC47" s="32"/>
      <c r="AD47" s="33"/>
      <c r="AE47" s="17"/>
      <c r="AF47" s="32"/>
      <c r="AG47" s="33"/>
      <c r="AH47" s="17"/>
      <c r="AI47" s="32"/>
      <c r="AJ47" s="33"/>
    </row>
    <row r="48" spans="1:36" ht="5.0999999999999996" customHeight="1" x14ac:dyDescent="0.25">
      <c r="A48" s="7"/>
      <c r="B48" s="18"/>
      <c r="D48" s="19"/>
      <c r="E48" s="19"/>
      <c r="F48" s="1"/>
      <c r="G48" s="19"/>
      <c r="H48" s="19"/>
      <c r="J48" s="12"/>
      <c r="K48" s="12"/>
      <c r="M48" s="12"/>
      <c r="N48" s="12"/>
    </row>
    <row r="49" spans="1:36" ht="34.5" customHeight="1" x14ac:dyDescent="0.35">
      <c r="A49" s="22"/>
      <c r="B49" s="25" t="s">
        <v>0</v>
      </c>
      <c r="C49" s="23"/>
      <c r="D49" s="41">
        <f>D15+D17+D19+D21+D23+D25+D27+D29+D33</f>
        <v>281</v>
      </c>
      <c r="E49" s="31"/>
      <c r="F49" s="24"/>
      <c r="G49" s="42">
        <f>G15+G17+G19+G21+G23+G25+G27+G29+G33</f>
        <v>82411</v>
      </c>
      <c r="H49" s="43"/>
      <c r="I49" s="20"/>
      <c r="J49" s="29">
        <f>J15+J17+J19+J21+J23+J25+J27+J29</f>
        <v>170</v>
      </c>
      <c r="K49" s="30"/>
      <c r="L49" s="20"/>
      <c r="M49" s="29">
        <f>M15+M17+M19+M21</f>
        <v>506</v>
      </c>
      <c r="N49" s="30"/>
      <c r="O49" s="20"/>
      <c r="P49" s="29">
        <f>P15+P17+P19+P21</f>
        <v>37607</v>
      </c>
      <c r="Q49" s="30"/>
      <c r="R49" s="20"/>
      <c r="S49" s="29">
        <f>S17+S21+S25+S29</f>
        <v>17181</v>
      </c>
      <c r="T49" s="30"/>
      <c r="U49" s="20"/>
      <c r="V49" s="29">
        <f>V15+V17+V19+V21+V25+V29</f>
        <v>54788</v>
      </c>
      <c r="W49" s="30"/>
      <c r="X49" s="20"/>
      <c r="Y49" s="29">
        <f>Y15+Y17+Y19+Y21+Y23+Y25+Y27+Y29+Y33</f>
        <v>111</v>
      </c>
      <c r="Z49" s="30"/>
      <c r="AA49" s="20"/>
      <c r="AB49" s="20"/>
      <c r="AC49" s="29">
        <f>AC15+AC17+AC19+AC21+AC23</f>
        <v>4150</v>
      </c>
      <c r="AD49" s="30"/>
      <c r="AE49" s="20"/>
      <c r="AF49" s="29">
        <f>AF17+AF21+AF23+AF25+AF27+AF29+AF33</f>
        <v>19514</v>
      </c>
      <c r="AG49" s="30"/>
      <c r="AH49" s="20"/>
      <c r="AI49" s="29">
        <f>AI15+AI17+AI19+AI21+AI23+AI25+AI27+AI29+AI33</f>
        <v>25138</v>
      </c>
      <c r="AJ49" s="30"/>
    </row>
    <row r="51" spans="1:36" ht="106.5" customHeight="1"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row>
  </sheetData>
  <mergeCells count="218">
    <mergeCell ref="A10:A13"/>
    <mergeCell ref="B10:B13"/>
    <mergeCell ref="D10:E13"/>
    <mergeCell ref="G10:H13"/>
    <mergeCell ref="J10:K13"/>
    <mergeCell ref="M10:N13"/>
    <mergeCell ref="P10:W10"/>
    <mergeCell ref="Y10:Z13"/>
    <mergeCell ref="AC10:AJ10"/>
    <mergeCell ref="P12:Q13"/>
    <mergeCell ref="S12:T13"/>
    <mergeCell ref="V12:W13"/>
    <mergeCell ref="AC12:AD13"/>
    <mergeCell ref="AF12:AG13"/>
    <mergeCell ref="AI12:AJ13"/>
    <mergeCell ref="D6:H8"/>
    <mergeCell ref="J6:W8"/>
    <mergeCell ref="Y6:AJ8"/>
    <mergeCell ref="Y15:Z15"/>
    <mergeCell ref="AC15:AD15"/>
    <mergeCell ref="AF15:AG15"/>
    <mergeCell ref="AI15:AJ15"/>
    <mergeCell ref="D17:E17"/>
    <mergeCell ref="G17:H17"/>
    <mergeCell ref="J17:K17"/>
    <mergeCell ref="M17:N17"/>
    <mergeCell ref="P17:Q17"/>
    <mergeCell ref="S17:T17"/>
    <mergeCell ref="D15:E15"/>
    <mergeCell ref="G15:H15"/>
    <mergeCell ref="J15:K15"/>
    <mergeCell ref="M15:N15"/>
    <mergeCell ref="P15:Q15"/>
    <mergeCell ref="V15:W15"/>
    <mergeCell ref="V17:W17"/>
    <mergeCell ref="Y17:Z17"/>
    <mergeCell ref="AC17:AD17"/>
    <mergeCell ref="AF17:AG17"/>
    <mergeCell ref="AI17:AJ17"/>
    <mergeCell ref="D19:E19"/>
    <mergeCell ref="G19:H19"/>
    <mergeCell ref="J19:K19"/>
    <mergeCell ref="M19:N19"/>
    <mergeCell ref="P19:Q19"/>
    <mergeCell ref="D23:E23"/>
    <mergeCell ref="G23:H23"/>
    <mergeCell ref="J23:K23"/>
    <mergeCell ref="M23:N23"/>
    <mergeCell ref="P23:Q23"/>
    <mergeCell ref="V19:W19"/>
    <mergeCell ref="Y19:Z19"/>
    <mergeCell ref="AC19:AD19"/>
    <mergeCell ref="AI19:AJ19"/>
    <mergeCell ref="D21:E21"/>
    <mergeCell ref="G21:H21"/>
    <mergeCell ref="J21:K21"/>
    <mergeCell ref="M21:N21"/>
    <mergeCell ref="P21:Q21"/>
    <mergeCell ref="S21:T21"/>
    <mergeCell ref="S23:T23"/>
    <mergeCell ref="V23:W23"/>
    <mergeCell ref="Y23:Z23"/>
    <mergeCell ref="AC23:AD23"/>
    <mergeCell ref="AF23:AG23"/>
    <mergeCell ref="AI23:AJ23"/>
    <mergeCell ref="V21:W21"/>
    <mergeCell ref="Y21:Z21"/>
    <mergeCell ref="AC21:AD21"/>
    <mergeCell ref="AF21:AG21"/>
    <mergeCell ref="AI21:AJ21"/>
    <mergeCell ref="D27:E27"/>
    <mergeCell ref="G27:H27"/>
    <mergeCell ref="J27:K27"/>
    <mergeCell ref="M27:N27"/>
    <mergeCell ref="P27:Q27"/>
    <mergeCell ref="D25:E25"/>
    <mergeCell ref="G25:H25"/>
    <mergeCell ref="J25:K25"/>
    <mergeCell ref="M25:N25"/>
    <mergeCell ref="P25:Q25"/>
    <mergeCell ref="S27:T27"/>
    <mergeCell ref="V27:W27"/>
    <mergeCell ref="Y27:Z27"/>
    <mergeCell ref="AC27:AD27"/>
    <mergeCell ref="AF27:AG27"/>
    <mergeCell ref="AI27:AJ27"/>
    <mergeCell ref="V25:W25"/>
    <mergeCell ref="Y25:Z25"/>
    <mergeCell ref="AC25:AD25"/>
    <mergeCell ref="AF25:AG25"/>
    <mergeCell ref="AI25:AJ25"/>
    <mergeCell ref="S25:T25"/>
    <mergeCell ref="D31:E31"/>
    <mergeCell ref="G31:H31"/>
    <mergeCell ref="J31:K31"/>
    <mergeCell ref="M31:N31"/>
    <mergeCell ref="P31:Q31"/>
    <mergeCell ref="D29:E29"/>
    <mergeCell ref="G29:H29"/>
    <mergeCell ref="J29:K29"/>
    <mergeCell ref="M29:N29"/>
    <mergeCell ref="P29:Q29"/>
    <mergeCell ref="S31:T31"/>
    <mergeCell ref="V31:W31"/>
    <mergeCell ref="Y31:Z31"/>
    <mergeCell ref="AC31:AD31"/>
    <mergeCell ref="AF31:AG31"/>
    <mergeCell ref="AI31:AJ31"/>
    <mergeCell ref="V29:W29"/>
    <mergeCell ref="Y29:Z29"/>
    <mergeCell ref="AC29:AD29"/>
    <mergeCell ref="AF29:AG29"/>
    <mergeCell ref="AI29:AJ29"/>
    <mergeCell ref="S29:T29"/>
    <mergeCell ref="D35:E35"/>
    <mergeCell ref="G35:H35"/>
    <mergeCell ref="J35:K35"/>
    <mergeCell ref="M35:N35"/>
    <mergeCell ref="P35:Q35"/>
    <mergeCell ref="D33:E33"/>
    <mergeCell ref="G33:H33"/>
    <mergeCell ref="J33:K33"/>
    <mergeCell ref="M33:N33"/>
    <mergeCell ref="P33:Q33"/>
    <mergeCell ref="S35:T35"/>
    <mergeCell ref="V35:W35"/>
    <mergeCell ref="Y35:Z35"/>
    <mergeCell ref="AC35:AD35"/>
    <mergeCell ref="AF35:AG35"/>
    <mergeCell ref="AI35:AJ35"/>
    <mergeCell ref="V33:W33"/>
    <mergeCell ref="Y33:Z33"/>
    <mergeCell ref="AC33:AD33"/>
    <mergeCell ref="AF33:AG33"/>
    <mergeCell ref="AI33:AJ33"/>
    <mergeCell ref="S33:T33"/>
    <mergeCell ref="D39:E39"/>
    <mergeCell ref="G39:H39"/>
    <mergeCell ref="J39:K39"/>
    <mergeCell ref="M39:N39"/>
    <mergeCell ref="P39:Q39"/>
    <mergeCell ref="D37:E37"/>
    <mergeCell ref="G37:H37"/>
    <mergeCell ref="J37:K37"/>
    <mergeCell ref="M37:N37"/>
    <mergeCell ref="P37:Q37"/>
    <mergeCell ref="S39:T39"/>
    <mergeCell ref="V39:W39"/>
    <mergeCell ref="Y39:Z39"/>
    <mergeCell ref="AC39:AD39"/>
    <mergeCell ref="AF39:AG39"/>
    <mergeCell ref="AI39:AJ39"/>
    <mergeCell ref="V37:W37"/>
    <mergeCell ref="Y37:Z37"/>
    <mergeCell ref="AC37:AD37"/>
    <mergeCell ref="AF37:AG37"/>
    <mergeCell ref="AI37:AJ37"/>
    <mergeCell ref="S37:T37"/>
    <mergeCell ref="D43:E43"/>
    <mergeCell ref="G43:H43"/>
    <mergeCell ref="J43:K43"/>
    <mergeCell ref="M43:N43"/>
    <mergeCell ref="P43:Q43"/>
    <mergeCell ref="D41:E41"/>
    <mergeCell ref="G41:H41"/>
    <mergeCell ref="J41:K41"/>
    <mergeCell ref="M41:N41"/>
    <mergeCell ref="P41:Q41"/>
    <mergeCell ref="S43:T43"/>
    <mergeCell ref="V43:W43"/>
    <mergeCell ref="Y43:Z43"/>
    <mergeCell ref="AC43:AD43"/>
    <mergeCell ref="AF43:AG43"/>
    <mergeCell ref="AI43:AJ43"/>
    <mergeCell ref="V41:W41"/>
    <mergeCell ref="Y41:Z41"/>
    <mergeCell ref="AC41:AD41"/>
    <mergeCell ref="AF41:AG41"/>
    <mergeCell ref="AI41:AJ41"/>
    <mergeCell ref="S41:T41"/>
    <mergeCell ref="AC45:AD45"/>
    <mergeCell ref="AF45:AG45"/>
    <mergeCell ref="AI45:AJ45"/>
    <mergeCell ref="D47:E47"/>
    <mergeCell ref="G47:H47"/>
    <mergeCell ref="J47:K47"/>
    <mergeCell ref="M47:N47"/>
    <mergeCell ref="P47:Q47"/>
    <mergeCell ref="D45:E45"/>
    <mergeCell ref="G45:H45"/>
    <mergeCell ref="J45:K45"/>
    <mergeCell ref="M45:N45"/>
    <mergeCell ref="P45:Q45"/>
    <mergeCell ref="S45:T45"/>
    <mergeCell ref="A1:AJ1"/>
    <mergeCell ref="A51:AJ51"/>
    <mergeCell ref="A4:AJ4"/>
    <mergeCell ref="A3:AJ3"/>
    <mergeCell ref="V49:W49"/>
    <mergeCell ref="Y49:Z49"/>
    <mergeCell ref="AC49:AD49"/>
    <mergeCell ref="AF49:AG49"/>
    <mergeCell ref="AI49:AJ49"/>
    <mergeCell ref="A2:AJ2"/>
    <mergeCell ref="D49:E49"/>
    <mergeCell ref="G49:H49"/>
    <mergeCell ref="J49:K49"/>
    <mergeCell ref="M49:N49"/>
    <mergeCell ref="P49:Q49"/>
    <mergeCell ref="S49:T49"/>
    <mergeCell ref="S47:T47"/>
    <mergeCell ref="V47:W47"/>
    <mergeCell ref="Y47:Z47"/>
    <mergeCell ref="AC47:AD47"/>
    <mergeCell ref="AF47:AG47"/>
    <mergeCell ref="AI47:AJ47"/>
    <mergeCell ref="V45:W45"/>
    <mergeCell ref="Y45:Z45"/>
  </mergeCells>
  <dataValidations count="1">
    <dataValidation type="whole" allowBlank="1" showInputMessage="1" showErrorMessage="1" error="Solamente indique números enteros positivos. " sqref="D15:R49 S49:T49 T16 T18:T20 T22 T24 T26 T28 T34 T30 T32 T36 T42 T38 T40 T48 T44 T46 S16:S48 AF17:AF47 V25 AF15:AG16 AF48:AG49 AG18:AG20 AG22 AG24 AG26 AG28 AG34 AG30 AG32 AG36 AG42 AG38 AG40 AG44 AG46 AC23 AE15:AE49 AC15:AD22 AC24:AD49 U15:U49 X15:AB49 AI33 AI25 AH15:AH49 AI15:AJ24 V29 V26:W28 V30:W49 AI26:AJ28 AI29 AI30:AJ32 AI34:AJ49 V15:W24" xr:uid="{2D2968E7-0CC1-4A62-8903-DC3A435CA808}">
      <formula1>0</formula1>
      <formula2>9.99999999999999E+40</formula2>
    </dataValidation>
  </dataValidations>
  <pageMargins left="0.7" right="0.7" top="0.75" bottom="0.75" header="0.3" footer="0.3"/>
  <pageSetup scale="44"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PRANZONI VIRGINIA </cp:lastModifiedBy>
  <dcterms:created xsi:type="dcterms:W3CDTF">2024-05-13T12:11:44Z</dcterms:created>
  <dcterms:modified xsi:type="dcterms:W3CDTF">2026-02-25T16:05:22Z</dcterms:modified>
</cp:coreProperties>
</file>