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ION\"/>
    </mc:Choice>
  </mc:AlternateContent>
  <xr:revisionPtr revIDLastSave="0" documentId="13_ncr:1_{C70E3386-6BEC-456D-9B9E-7677B75F723E}" xr6:coauthVersionLast="47" xr6:coauthVersionMax="47" xr10:uidLastSave="{00000000-0000-0000-0000-000000000000}"/>
  <bookViews>
    <workbookView xWindow="-120" yWindow="-120" windowWidth="24240" windowHeight="13140" activeTab="2" xr2:uid="{86287981-9F00-4176-8011-476C50AB2A53}"/>
  </bookViews>
  <sheets>
    <sheet name="ALTAS AUTO 2025" sheetId="1" r:id="rId1"/>
    <sheet name="BAJAS AUTO 2025" sheetId="3" r:id="rId2"/>
    <sheet name="ALTAS MOTO 2025" sheetId="2" r:id="rId3"/>
    <sheet name="BAJAS MOTO 2025" sheetId="4" r:id="rId4"/>
  </sheets>
  <calcPr calcId="0"/>
</workbook>
</file>

<file path=xl/calcChain.xml><?xml version="1.0" encoding="utf-8"?>
<calcChain xmlns="http://schemas.openxmlformats.org/spreadsheetml/2006/main">
  <c r="M11" i="4" l="1"/>
  <c r="L11" i="4"/>
  <c r="K11" i="4"/>
  <c r="J11" i="4"/>
  <c r="I11" i="4"/>
  <c r="H11" i="4"/>
  <c r="G11" i="4"/>
  <c r="F11" i="4"/>
  <c r="E11" i="4"/>
  <c r="D11" i="4"/>
  <c r="C11" i="4"/>
  <c r="B11" i="4"/>
  <c r="M16" i="3"/>
  <c r="L16" i="3"/>
  <c r="K16" i="3"/>
  <c r="J16" i="3"/>
  <c r="I16" i="3"/>
  <c r="H16" i="3"/>
  <c r="G16" i="3"/>
  <c r="F16" i="3"/>
  <c r="E16" i="3"/>
  <c r="D16" i="3"/>
  <c r="C16" i="3"/>
  <c r="B16" i="3"/>
  <c r="N20" i="2"/>
  <c r="M20" i="2"/>
  <c r="L20" i="2"/>
  <c r="K20" i="2"/>
  <c r="J20" i="2"/>
  <c r="I20" i="2"/>
  <c r="H20" i="2"/>
  <c r="G20" i="2"/>
  <c r="F20" i="2"/>
  <c r="E20" i="2"/>
  <c r="D20" i="2"/>
  <c r="C20" i="2"/>
  <c r="D30" i="1"/>
  <c r="E30" i="1"/>
  <c r="F30" i="1"/>
  <c r="G30" i="1"/>
  <c r="H30" i="1"/>
  <c r="I30" i="1"/>
  <c r="J30" i="1"/>
  <c r="K30" i="1"/>
  <c r="L30" i="1"/>
  <c r="M30" i="1"/>
  <c r="N30" i="1"/>
  <c r="C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051D0A-505C-49E5-B6DA-3F8EB3E991A8}" name="ALTAS AUTO" type="4" refreshedVersion="0" background="1">
    <webPr xml="1" sourceData="1" url="C:\Users\27275025521\Downloads\ALTAS AUTO.xml" htmlTables="1" htmlFormat="all"/>
  </connection>
</connections>
</file>

<file path=xl/sharedStrings.xml><?xml version="1.0" encoding="utf-8"?>
<sst xmlns="http://schemas.openxmlformats.org/spreadsheetml/2006/main" count="169" uniqueCount="39">
  <si>
    <t>CLASIFICACION</t>
  </si>
  <si>
    <t>CLASE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</si>
  <si>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</si>
  <si>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</si>
  <si>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</si>
  <si>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</si>
  <si>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</si>
  <si>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</si>
  <si>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</si>
  <si>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</si>
  <si>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SEPTIEMPRE</t>
  </si>
  <si>
    <t>OCTUBRE</t>
  </si>
  <si>
    <t>NOVIEMBRE</t>
  </si>
  <si>
    <t>DICIEMBRE</t>
  </si>
  <si>
    <t>Modelos 0km</t>
  </si>
  <si>
    <t>Otros Modelos</t>
  </si>
  <si>
    <t>AUTOS - ACOPLADOS</t>
  </si>
  <si>
    <t>AUTOS - ACOPLADOS DE TURISMO</t>
  </si>
  <si>
    <t>AUTOS - AUTOMÓVILES</t>
  </si>
  <si>
    <t>AUTOS - CAMIONES</t>
  </si>
  <si>
    <t>AUTOS - CAMIONETAS</t>
  </si>
  <si>
    <t>AUTOS - CASAS RODANTES</t>
  </si>
  <si>
    <t>AUTOS - CASAS RODANTES SOBRE AUTOMÓVIL</t>
  </si>
  <si>
    <t>AUTOS - CASAS RODANTES SOBRE CAMIÓN</t>
  </si>
  <si>
    <t>AUTOS - CASAS RODANTES SOBRE CAMIONETA</t>
  </si>
  <si>
    <t>AUTOS - MICRO COUPÉ (ANTIG.)</t>
  </si>
  <si>
    <t>AUTOS - OMNIBUS</t>
  </si>
  <si>
    <t>AUTOS - RODA CARGAS</t>
  </si>
  <si>
    <t>AUTOS - SIN TIPO ASIGNADO</t>
  </si>
  <si>
    <t>AUTOS - TRAILLERS</t>
  </si>
  <si>
    <t>MOTOS - CICLOMOTORES</t>
  </si>
  <si>
    <t>MOTOS - CUATRICICLOS</t>
  </si>
  <si>
    <t>MOTOS - MINIMOTONETAS</t>
  </si>
  <si>
    <t>MOTOS - MOTOCARGAS</t>
  </si>
  <si>
    <t>MOTOS - MOTOCICLETAS</t>
  </si>
  <si>
    <t>MOTOS - MOTOFURGONES</t>
  </si>
  <si>
    <t>MOTOS - MOTONETAS</t>
  </si>
  <si>
    <t>MOTOS - SIN TIPO ASIGNADO</t>
  </si>
  <si>
    <t>MOTOS - TRICICLOS CON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</si>
</sst>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R4A9901VMA">
        <xsd:complexType>
          <xsd:sequence minOccurs="0">
            <xsd:element minOccurs="0" nillable="true" name="LIST_G_ESTADISTICA" form="unqualified">
              <xsd:complexType>
                <xsd:sequence minOccurs="0">
                  <xsd:element minOccurs="0" maxOccurs="unbounded" nillable="true" name="G_ESTADISTICA" form="unqualified">
                    <xsd:complexType>
                      <xsd:sequence minOccurs="0">
                        <xsd:element minOccurs="0" nillable="true" type="xsd:string" name="CLASIFICACION" form="unqualified"/>
                        <xsd:element minOccurs="0" nillable="true" type="xsd:string" name="CLASE" form="unqualified"/>
                        <xsd:element minOccurs="0" nillable="true" type="xsd:integer" name="ENERO" form="unqualified"/>
                        <xsd:element minOccurs="0" nillable="true" type="xsd:integer" name="FEBRERO" form="unqualified"/>
                        <xsd:element minOccurs="0" nillable="true" type="xsd:integer" name="MARZO" form="unqualified"/>
                        <xsd:element minOccurs="0" nillable="true" type="xsd:integer" name="ABRIL" form="unqualified"/>
                        <xsd:element minOccurs="0" nillable="true" type="xsd:integer" name="MAYO" form="unqualified"/>
                        <xsd:element minOccurs="0" nillable="true" type="xsd:integer" name="JUNIO" form="unqualified"/>
                        <xsd:element minOccurs="0" nillable="true" type="xsd:integer" name="JULIO" form="unqualified"/>
                        <xsd:element minOccurs="0" nillable="true" type="xsd:integer" name="AGOSTO" form="unqualified"/>
                        <xsd:element minOccurs="0" nillable="true" type="xsd:integer" name="SEPTIEMPRE" form="unqualified"/>
                        <xsd:element minOccurs="0" nillable="true" type="xsd:integer" name="OCTUBRE" form="unqualified"/>
                        <xsd:element minOccurs="0" nillable="true" type="xsd:integer" name="NOVIEMBRE" form="unqualified"/>
                        <xsd:element minOccurs="0" nillable="true" type="xsd:integer" name="DICIEMBR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R4A9901VMA_Map" RootElement="RR4A9901VM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D1C50D-6072-4085-B207-E55081610E18}" name="Tabla1" displayName="Tabla1" ref="A1:N30" tableType="xml" totalsRowCount="1" connectionId="1">
  <autoFilter ref="A1:N29" xr:uid="{A4D1C50D-6072-4085-B207-E55081610E18}"/>
  <tableColumns count="14">
    <tableColumn id="1" xr3:uid="{4057466D-2757-43F1-BA81-5B6178B171F3}" uniqueName="CLASIFICACION" name="CLASIFICACION">
      <xmlColumnPr mapId="1" xpath="/RR4A9901VMA/LIST_G_ESTADISTICA/G_ESTADISTICA/CLASIFICACION" xmlDataType="string"/>
    </tableColumn>
    <tableColumn id="2" xr3:uid="{31F754B3-E427-4E1F-8677-3C7A0DEE56B7}" uniqueName="CLASE" name="CLASE">
      <xmlColumnPr mapId="1" xpath="/RR4A9901VMA/LIST_G_ESTADISTICA/G_ESTADISTICA/CLASE" xmlDataType="string"/>
    </tableColumn>
    <tableColumn id="3" xr3:uid="{CFFB9F03-C446-45CD-A3E1-DDEC8807AA43}" uniqueName="ENERO" name="ENERO" totalsRowFunction="sum">
      <xmlColumnPr mapId="1" xpath="/RR4A9901VMA/LIST_G_ESTADISTICA/G_ESTADISTICA/ENERO" xmlDataType="integer"/>
    </tableColumn>
    <tableColumn id="4" xr3:uid="{35202BA8-52C1-468A-83C7-4AB4027D808E}" uniqueName="FEBRERO" name="FEBRERO" totalsRowFunction="sum">
      <xmlColumnPr mapId="1" xpath="/RR4A9901VMA/LIST_G_ESTADISTICA/G_ESTADISTICA/FEBRERO" xmlDataType="integer"/>
    </tableColumn>
    <tableColumn id="5" xr3:uid="{AA936F30-2451-4710-907D-E4093D7165BD}" uniqueName="MARZO" name="MARZO" totalsRowFunction="sum">
      <xmlColumnPr mapId="1" xpath="/RR4A9901VMA/LIST_G_ESTADISTICA/G_ESTADISTICA/MARZO" xmlDataType="integer"/>
    </tableColumn>
    <tableColumn id="6" xr3:uid="{BA1C6D89-D466-40F5-9BF5-1B2BDFF2D66D}" uniqueName="ABRIL" name="ABRIL" totalsRowFunction="sum">
      <xmlColumnPr mapId="1" xpath="/RR4A9901VMA/LIST_G_ESTADISTICA/G_ESTADISTICA/ABRIL" xmlDataType="integer"/>
    </tableColumn>
    <tableColumn id="7" xr3:uid="{C7BB4D83-05AC-4432-9C87-E8EFF5DF201B}" uniqueName="MAYO" name="MAYO" totalsRowFunction="sum">
      <xmlColumnPr mapId="1" xpath="/RR4A9901VMA/LIST_G_ESTADISTICA/G_ESTADISTICA/MAYO" xmlDataType="integer"/>
    </tableColumn>
    <tableColumn id="8" xr3:uid="{A5224DD6-3E15-4216-B5B3-FD2FF451349B}" uniqueName="JUNIO" name="JUNIO" totalsRowFunction="sum">
      <xmlColumnPr mapId="1" xpath="/RR4A9901VMA/LIST_G_ESTADISTICA/G_ESTADISTICA/JUNIO" xmlDataType="integer"/>
    </tableColumn>
    <tableColumn id="9" xr3:uid="{FDAEF592-ECA0-4E53-9247-88AB53087F46}" uniqueName="JULIO" name="JULIO" totalsRowFunction="sum">
      <xmlColumnPr mapId="1" xpath="/RR4A9901VMA/LIST_G_ESTADISTICA/G_ESTADISTICA/JULIO" xmlDataType="integer"/>
    </tableColumn>
    <tableColumn id="10" xr3:uid="{97369897-7218-421C-A727-8988B4BDFDC0}" uniqueName="AGOSTO" name="AGOSTO" totalsRowFunction="sum">
      <xmlColumnPr mapId="1" xpath="/RR4A9901VMA/LIST_G_ESTADISTICA/G_ESTADISTICA/AGOSTO" xmlDataType="integer"/>
    </tableColumn>
    <tableColumn id="11" xr3:uid="{290AD53D-9053-41EB-BE8F-6831907BABAD}" uniqueName="SEPTIEMPRE" name="SEPTIEMPRE" totalsRowFunction="sum">
      <xmlColumnPr mapId="1" xpath="/RR4A9901VMA/LIST_G_ESTADISTICA/G_ESTADISTICA/SEPTIEMPRE" xmlDataType="integer"/>
    </tableColumn>
    <tableColumn id="12" xr3:uid="{4C7EF64D-7BD9-4DD6-8D26-0E2D13BDD046}" uniqueName="OCTUBRE" name="OCTUBRE" totalsRowFunction="sum">
      <xmlColumnPr mapId="1" xpath="/RR4A9901VMA/LIST_G_ESTADISTICA/G_ESTADISTICA/OCTUBRE" xmlDataType="integer"/>
    </tableColumn>
    <tableColumn id="13" xr3:uid="{0833ECF8-0CC0-4DC7-BB34-DE268D7378D2}" uniqueName="NOVIEMBRE" name="NOVIEMBRE" totalsRowFunction="sum">
      <xmlColumnPr mapId="1" xpath="/RR4A9901VMA/LIST_G_ESTADISTICA/G_ESTADISTICA/NOVIEMBRE" xmlDataType="integer"/>
    </tableColumn>
    <tableColumn id="14" xr3:uid="{F6EEED52-CA9B-417F-B5ED-F5166DA19837}" uniqueName="DICIEMBRE" name="DICIEMBRE" totalsRowFunction="sum">
      <xmlColumnPr mapId="1" xpath="/RR4A9901VMA/LIST_G_ESTADISTICA/G_ESTADISTICA/DICIEMBRE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B09CF5-6181-4DC5-B3C6-45E87B31D7A2}" name="Tabla14" displayName="Tabla14" ref="A1:M16" totalsRowCount="1">
  <autoFilter ref="A1:M15" xr:uid="{32B09CF5-6181-4DC5-B3C6-45E87B31D7A2}"/>
  <tableColumns count="13">
    <tableColumn id="1" xr3:uid="{68E5413D-17D6-47B3-888B-00F6D299CF65}" name="CLASE"/>
    <tableColumn id="2" xr3:uid="{6A633101-505F-4CA8-B33B-C43C552B757B}" name="ENERO" totalsRowFunction="custom">
      <totalsRowFormula>SUM(B2:B15)</totalsRowFormula>
    </tableColumn>
    <tableColumn id="3" xr3:uid="{EB94E213-BAC8-4C94-B323-89E2973D3F35}" name="FEBRERO" totalsRowFunction="custom">
      <totalsRowFormula>SUM(C2:C15)</totalsRowFormula>
    </tableColumn>
    <tableColumn id="4" xr3:uid="{0FCC370C-52B0-4B55-AC3B-0C48CA0A62E2}" name="MARZO" totalsRowFunction="custom">
      <totalsRowFormula>SUM(D2:D15)</totalsRowFormula>
    </tableColumn>
    <tableColumn id="5" xr3:uid="{98C702C6-B1CF-49F1-9F9E-A70EB0530B48}" name="ABRIL" totalsRowFunction="custom">
      <totalsRowFormula>SUM(E2:E15)</totalsRowFormula>
    </tableColumn>
    <tableColumn id="6" xr3:uid="{D2FE68D4-E19A-40D5-8C57-8ABA38939A50}" name="MAYO" totalsRowFunction="custom">
      <totalsRowFormula>SUM(F2:F15)</totalsRowFormula>
    </tableColumn>
    <tableColumn id="7" xr3:uid="{98D9AA09-E826-48D3-A06E-C39335232FA9}" name="JUNIO" totalsRowFunction="custom">
      <totalsRowFormula>SUM(G2:G15)</totalsRowFormula>
    </tableColumn>
    <tableColumn id="8" xr3:uid="{24DEE528-BE66-4244-BAAB-4F9C60C34907}" name="JULIO" totalsRowFunction="custom">
      <totalsRowFormula>SUM(H2:H15)</totalsRowFormula>
    </tableColumn>
    <tableColumn id="9" xr3:uid="{D179FE72-A914-4258-918B-95A867587274}" name="AGOSTO" totalsRowFunction="custom">
      <totalsRowFormula>SUM(I2:I15)</totalsRowFormula>
    </tableColumn>
    <tableColumn id="10" xr3:uid="{A07B0CE2-DA27-4A27-8708-65EDA5934872}" name="SEPTIEMPRE" totalsRowFunction="custom">
      <totalsRowFormula>SUM(J2:J15)</totalsRowFormula>
    </tableColumn>
    <tableColumn id="11" xr3:uid="{3E39C8FA-FA27-436A-8FD5-3E1715700C49}" name="OCTUBRE" totalsRowFunction="custom">
      <totalsRowFormula>SUM(K2:K15)</totalsRowFormula>
    </tableColumn>
    <tableColumn id="12" xr3:uid="{6DE3748E-A9BE-4A18-BABD-348C4684B5DE}" name="NOVIEMBRE" totalsRowFunction="custom">
      <totalsRowFormula>SUM(L2:L15)</totalsRowFormula>
    </tableColumn>
    <tableColumn id="13" xr3:uid="{84D6FDC0-8B99-4328-A527-65F02EA82F62}" name="DICIEMBRE" totalsRowFunction="custom">
      <totalsRowFormula>SUM(M2:M15)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864A37-584C-4382-9CE5-61FF0A8A2D2E}" name="Tabla13" displayName="Tabla13" ref="A1:N20" totalsRowCount="1">
  <autoFilter ref="A1:N19" xr:uid="{AF864A37-584C-4382-9CE5-61FF0A8A2D2E}"/>
  <tableColumns count="14">
    <tableColumn id="1" xr3:uid="{D6EB02E4-703E-49A2-B2DA-A2798659A0FB}" name="CLASIFICACION"/>
    <tableColumn id="2" xr3:uid="{5A899B39-206A-4E07-B172-E0CB553A6516}" name="CLASE"/>
    <tableColumn id="3" xr3:uid="{1275417E-70A5-456A-AE07-6BECBF078069}" name="ENERO" totalsRowFunction="sum"/>
    <tableColumn id="4" xr3:uid="{0F0932B4-72C3-4D6B-82E7-2315C0923608}" name="FEBRERO" totalsRowFunction="sum"/>
    <tableColumn id="5" xr3:uid="{5BB54012-62D5-49F2-B74A-AC68B63329CE}" name="MARZO" totalsRowFunction="sum"/>
    <tableColumn id="6" xr3:uid="{0FC91777-D3D9-4626-B363-5CC6EDF3E879}" name="ABRIL" totalsRowFunction="sum"/>
    <tableColumn id="7" xr3:uid="{9F242D08-D243-4DA3-B0BB-3C876C4B333C}" name="MAYO" totalsRowFunction="sum"/>
    <tableColumn id="8" xr3:uid="{F6256814-0EFD-4C2D-A16E-7E745396C895}" name="JUNIO" totalsRowFunction="sum"/>
    <tableColumn id="9" xr3:uid="{EADE5016-55C1-4442-88BE-C105569F798F}" name="JULIO" totalsRowFunction="sum"/>
    <tableColumn id="10" xr3:uid="{6A4E53B8-F258-4007-B764-1A46DB9B7AED}" name="AGOSTO" totalsRowFunction="sum"/>
    <tableColumn id="11" xr3:uid="{2C1B721F-1659-4597-81CD-514E680223F1}" name="SEPTIEMPRE" totalsRowFunction="sum"/>
    <tableColumn id="12" xr3:uid="{4C7434D1-DEC9-49B8-80EE-51AE80391338}" name="OCTUBRE" totalsRowFunction="sum"/>
    <tableColumn id="13" xr3:uid="{52CA73B1-1A20-4737-9AF5-BB69E6A435F4}" name="NOVIEMBRE" totalsRowFunction="sum"/>
    <tableColumn id="14" xr3:uid="{41B45F88-8EEE-43B2-9ED9-0262F1B6175C}" name="DICIEMBRE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2E9C90-D536-423D-B1BC-E4E9B76613A5}" name="Tabla15" displayName="Tabla15" ref="A1:M11" totalsRowCount="1">
  <autoFilter ref="A1:M10" xr:uid="{692E9C90-D536-423D-B1BC-E4E9B76613A5}"/>
  <tableColumns count="13">
    <tableColumn id="1" xr3:uid="{FA9A01DF-0CC4-4E4D-8DED-D94ECAE80CE0}" name="CLASE"/>
    <tableColumn id="2" xr3:uid="{EA60CDDC-12C1-4DBB-89FA-51051D7FB313}" name="ENERO" totalsRowFunction="sum"/>
    <tableColumn id="3" xr3:uid="{DA08DFF7-C10B-41DC-B959-15B0BA50C392}" name="FEBRERO" totalsRowFunction="sum"/>
    <tableColumn id="4" xr3:uid="{13207B30-DC6E-4E12-AE00-466F77436E18}" name="MARZO" totalsRowFunction="sum"/>
    <tableColumn id="5" xr3:uid="{B6C3D581-D809-4443-9D28-F4D975EBD163}" name="ABRIL" totalsRowFunction="sum"/>
    <tableColumn id="6" xr3:uid="{01F08438-9574-4C08-A26C-852B86E1930A}" name="MAYO" totalsRowFunction="sum"/>
    <tableColumn id="7" xr3:uid="{4CAB9358-62F5-4149-B5AB-F34ABDAB0A4B}" name="JUNIO" totalsRowFunction="sum"/>
    <tableColumn id="8" xr3:uid="{E242C4E8-29E6-4012-978C-8D76D9495668}" name="JULIO" totalsRowFunction="sum"/>
    <tableColumn id="9" xr3:uid="{9A74B1DE-1106-4447-9327-BD611300B14F}" name="AGOSTO" totalsRowFunction="sum"/>
    <tableColumn id="10" xr3:uid="{B4015C46-915A-433B-8C3A-C2E933C62A8E}" name="SEPTIEMPRE" totalsRowFunction="sum"/>
    <tableColumn id="11" xr3:uid="{190A06CC-037E-418D-83AF-84DA9B78BF12}" name="OCTUBRE" totalsRowFunction="sum"/>
    <tableColumn id="12" xr3:uid="{2DC896DB-380C-4681-8F8F-FF3D79D27368}" name="NOVIEMBRE" totalsRowFunction="sum"/>
    <tableColumn id="13" xr3:uid="{21EE194F-7BC1-48B8-A474-D5E13D424369}" name="DICIEMBRE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opLeftCell="A13" workbookViewId="0">
      <selection activeCell="C30" sqref="C30:N30"/>
    </sheetView>
  </sheetViews>
  <sheetFormatPr baseColWidth="10" defaultRowHeight="15" x14ac:dyDescent="0.25"/>
  <cols>
    <col min="1" max="1" width="16.7109375" bestFit="1" customWidth="1"/>
    <col min="2" max="2" width="42.5703125" bestFit="1" customWidth="1"/>
    <col min="3" max="3" width="9.28515625" bestFit="1" customWidth="1"/>
    <col min="4" max="4" width="11.140625" bestFit="1" customWidth="1"/>
    <col min="5" max="5" width="10" bestFit="1" customWidth="1"/>
    <col min="6" max="6" width="8.28515625" bestFit="1" customWidth="1"/>
    <col min="7" max="7" width="9" bestFit="1" customWidth="1"/>
    <col min="8" max="8" width="8.85546875" bestFit="1" customWidth="1"/>
    <col min="9" max="9" width="8.28515625" bestFit="1" customWidth="1"/>
    <col min="10" max="10" width="10.85546875" bestFit="1" customWidth="1"/>
    <col min="11" max="11" width="14.140625" bestFit="1" customWidth="1"/>
    <col min="12" max="12" width="11.5703125" bestFit="1" customWidth="1"/>
    <col min="13" max="13" width="14.140625" bestFit="1" customWidth="1"/>
    <col min="14" max="14" width="1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16</v>
      </c>
      <c r="C2">
        <v>0</v>
      </c>
      <c r="D2">
        <v>2</v>
      </c>
      <c r="E2">
        <v>18</v>
      </c>
      <c r="F2">
        <v>0</v>
      </c>
      <c r="G2">
        <v>1</v>
      </c>
      <c r="H2">
        <v>1</v>
      </c>
      <c r="I2">
        <v>1</v>
      </c>
      <c r="J2">
        <v>4</v>
      </c>
      <c r="K2">
        <v>0</v>
      </c>
      <c r="L2">
        <v>0</v>
      </c>
      <c r="M2">
        <v>0</v>
      </c>
      <c r="N2">
        <v>0</v>
      </c>
    </row>
    <row r="3" spans="1:14" x14ac:dyDescent="0.25">
      <c r="A3" s="1" t="s">
        <v>14</v>
      </c>
      <c r="B3" s="1" t="s">
        <v>17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18</v>
      </c>
      <c r="C4">
        <v>15</v>
      </c>
      <c r="D4">
        <v>68</v>
      </c>
      <c r="E4">
        <v>78</v>
      </c>
      <c r="F4">
        <v>35</v>
      </c>
      <c r="G4">
        <v>44</v>
      </c>
      <c r="H4">
        <v>44</v>
      </c>
      <c r="I4">
        <v>49</v>
      </c>
      <c r="J4">
        <v>102</v>
      </c>
      <c r="K4">
        <v>0</v>
      </c>
      <c r="L4">
        <v>0</v>
      </c>
      <c r="M4">
        <v>0</v>
      </c>
      <c r="N4">
        <v>0</v>
      </c>
    </row>
    <row r="5" spans="1:14" x14ac:dyDescent="0.25">
      <c r="A5" s="1" t="s">
        <v>14</v>
      </c>
      <c r="B5" s="1" t="s">
        <v>19</v>
      </c>
      <c r="C5">
        <v>2</v>
      </c>
      <c r="D5">
        <v>4</v>
      </c>
      <c r="E5">
        <v>3</v>
      </c>
      <c r="F5">
        <v>0</v>
      </c>
      <c r="G5">
        <v>2</v>
      </c>
      <c r="H5">
        <v>4</v>
      </c>
      <c r="I5">
        <v>1</v>
      </c>
      <c r="J5">
        <v>7</v>
      </c>
      <c r="K5">
        <v>0</v>
      </c>
      <c r="L5">
        <v>0</v>
      </c>
      <c r="M5">
        <v>0</v>
      </c>
      <c r="N5">
        <v>0</v>
      </c>
    </row>
    <row r="6" spans="1:14" x14ac:dyDescent="0.25">
      <c r="A6" s="1" t="s">
        <v>14</v>
      </c>
      <c r="B6" s="1" t="s">
        <v>20</v>
      </c>
      <c r="C6">
        <v>31</v>
      </c>
      <c r="D6">
        <v>97</v>
      </c>
      <c r="E6">
        <v>92</v>
      </c>
      <c r="F6">
        <v>47</v>
      </c>
      <c r="G6">
        <v>47</v>
      </c>
      <c r="H6">
        <v>27</v>
      </c>
      <c r="I6">
        <v>73</v>
      </c>
      <c r="J6">
        <v>90</v>
      </c>
      <c r="K6">
        <v>0</v>
      </c>
      <c r="L6">
        <v>0</v>
      </c>
      <c r="M6">
        <v>0</v>
      </c>
      <c r="N6">
        <v>0</v>
      </c>
    </row>
    <row r="7" spans="1:14" x14ac:dyDescent="0.25">
      <c r="A7" s="1" t="s">
        <v>14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23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24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14</v>
      </c>
      <c r="B11" s="1" t="s">
        <v>25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14</v>
      </c>
      <c r="B12" s="1" t="s">
        <v>26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s="1" t="s">
        <v>14</v>
      </c>
      <c r="B13" s="1" t="s">
        <v>27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s="1" t="s">
        <v>14</v>
      </c>
      <c r="B14" s="1" t="s">
        <v>28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14</v>
      </c>
      <c r="B15" s="1" t="s">
        <v>29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s="1" t="s">
        <v>15</v>
      </c>
      <c r="B16" s="1" t="s">
        <v>16</v>
      </c>
      <c r="C16">
        <v>4</v>
      </c>
      <c r="D16">
        <v>5</v>
      </c>
      <c r="E16">
        <v>8</v>
      </c>
      <c r="F16">
        <v>4</v>
      </c>
      <c r="G16">
        <v>2</v>
      </c>
      <c r="H16">
        <v>25</v>
      </c>
      <c r="I16">
        <v>3</v>
      </c>
      <c r="J16">
        <v>5</v>
      </c>
      <c r="K16">
        <v>0</v>
      </c>
      <c r="L16">
        <v>0</v>
      </c>
      <c r="M16">
        <v>0</v>
      </c>
      <c r="N16">
        <v>0</v>
      </c>
    </row>
    <row r="17" spans="1:14" x14ac:dyDescent="0.25">
      <c r="A17" s="1" t="s">
        <v>15</v>
      </c>
      <c r="B17" s="1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s="1" t="s">
        <v>15</v>
      </c>
      <c r="B18" s="1" t="s">
        <v>18</v>
      </c>
      <c r="C18">
        <v>121</v>
      </c>
      <c r="D18">
        <v>129</v>
      </c>
      <c r="E18">
        <v>120</v>
      </c>
      <c r="F18">
        <v>58</v>
      </c>
      <c r="G18">
        <v>53</v>
      </c>
      <c r="H18">
        <v>211</v>
      </c>
      <c r="I18">
        <v>62</v>
      </c>
      <c r="J18">
        <v>107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15</v>
      </c>
      <c r="B19" s="1" t="s">
        <v>19</v>
      </c>
      <c r="C19">
        <v>12</v>
      </c>
      <c r="D19">
        <v>9</v>
      </c>
      <c r="E19">
        <v>11</v>
      </c>
      <c r="F19">
        <v>9</v>
      </c>
      <c r="G19">
        <v>4</v>
      </c>
      <c r="H19">
        <v>35</v>
      </c>
      <c r="I19">
        <v>6</v>
      </c>
      <c r="J19">
        <v>12</v>
      </c>
      <c r="K19">
        <v>0</v>
      </c>
      <c r="L19">
        <v>0</v>
      </c>
      <c r="M19">
        <v>0</v>
      </c>
      <c r="N19">
        <v>0</v>
      </c>
    </row>
    <row r="20" spans="1:14" x14ac:dyDescent="0.25">
      <c r="A20" s="1" t="s">
        <v>15</v>
      </c>
      <c r="B20" s="1" t="s">
        <v>20</v>
      </c>
      <c r="C20">
        <v>89</v>
      </c>
      <c r="D20">
        <v>82</v>
      </c>
      <c r="E20">
        <v>71</v>
      </c>
      <c r="F20">
        <v>58</v>
      </c>
      <c r="G20">
        <v>38</v>
      </c>
      <c r="H20">
        <v>99</v>
      </c>
      <c r="I20">
        <v>48</v>
      </c>
      <c r="J20">
        <v>82</v>
      </c>
      <c r="K20">
        <v>0</v>
      </c>
      <c r="L20">
        <v>0</v>
      </c>
      <c r="M20">
        <v>0</v>
      </c>
      <c r="N20">
        <v>0</v>
      </c>
    </row>
    <row r="21" spans="1:14" x14ac:dyDescent="0.25">
      <c r="A21" s="1" t="s">
        <v>15</v>
      </c>
      <c r="B21" s="1" t="s">
        <v>21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</row>
    <row r="22" spans="1:14" x14ac:dyDescent="0.25">
      <c r="A22" s="1" t="s">
        <v>15</v>
      </c>
      <c r="B22" s="1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 x14ac:dyDescent="0.25">
      <c r="A23" s="1" t="s">
        <v>15</v>
      </c>
      <c r="B23" s="1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 s="1" t="s">
        <v>15</v>
      </c>
      <c r="B24" s="1" t="s">
        <v>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s="1" t="s">
        <v>15</v>
      </c>
      <c r="B25" s="1" t="s">
        <v>25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 s="1" t="s">
        <v>15</v>
      </c>
      <c r="B26" s="1" t="s">
        <v>26</v>
      </c>
      <c r="C26">
        <v>0</v>
      </c>
      <c r="D26">
        <v>1</v>
      </c>
      <c r="E26">
        <v>1</v>
      </c>
      <c r="F26">
        <v>1</v>
      </c>
      <c r="G26">
        <v>0</v>
      </c>
      <c r="H26">
        <v>8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 s="1" t="s">
        <v>15</v>
      </c>
      <c r="B27" s="1" t="s">
        <v>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 x14ac:dyDescent="0.25">
      <c r="A28" s="1" t="s">
        <v>15</v>
      </c>
      <c r="B28" s="1" t="s">
        <v>28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s="1" t="s">
        <v>15</v>
      </c>
      <c r="B29" s="1" t="s">
        <v>29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25">
      <c r="C30">
        <f>SUBTOTAL(109,Tabla1[ENERO])</f>
        <v>274</v>
      </c>
      <c r="D30">
        <f>SUBTOTAL(109,Tabla1[FEBRERO])</f>
        <v>397</v>
      </c>
      <c r="E30">
        <f>SUBTOTAL(109,Tabla1[MARZO])</f>
        <v>402</v>
      </c>
      <c r="F30">
        <f>SUBTOTAL(109,Tabla1[ABRIL])</f>
        <v>212</v>
      </c>
      <c r="G30">
        <f>SUBTOTAL(109,Tabla1[MAYO])</f>
        <v>192</v>
      </c>
      <c r="H30">
        <f>SUBTOTAL(109,Tabla1[JUNIO])</f>
        <v>454</v>
      </c>
      <c r="I30">
        <f>SUBTOTAL(109,Tabla1[JULIO])</f>
        <v>243</v>
      </c>
      <c r="J30">
        <f>SUBTOTAL(109,Tabla1[AGOSTO])</f>
        <v>411</v>
      </c>
      <c r="K30">
        <f>SUBTOTAL(109,Tabla1[SEPTIEMPRE])</f>
        <v>0</v>
      </c>
      <c r="L30">
        <f>SUBTOTAL(109,Tabla1[OCTUBRE])</f>
        <v>0</v>
      </c>
      <c r="M30">
        <f>SUBTOTAL(109,Tabla1[NOVIEMBRE])</f>
        <v>0</v>
      </c>
      <c r="N30">
        <f>SUBTOTAL(109,Tabla1[DICIEMBRE])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52C7-0F34-46A2-B91E-ED4125001623}">
  <dimension ref="A1:M16"/>
  <sheetViews>
    <sheetView workbookViewId="0">
      <selection activeCell="K19" sqref="K19"/>
    </sheetView>
  </sheetViews>
  <sheetFormatPr baseColWidth="10" defaultRowHeight="15" x14ac:dyDescent="0.25"/>
  <cols>
    <col min="1" max="1" width="42.5703125" bestFit="1" customWidth="1"/>
    <col min="2" max="2" width="9.28515625" bestFit="1" customWidth="1"/>
    <col min="3" max="3" width="11.140625" bestFit="1" customWidth="1"/>
    <col min="4" max="4" width="10" bestFit="1" customWidth="1"/>
    <col min="5" max="5" width="8.28515625" bestFit="1" customWidth="1"/>
    <col min="6" max="6" width="9" bestFit="1" customWidth="1"/>
    <col min="7" max="7" width="8.85546875" bestFit="1" customWidth="1"/>
    <col min="8" max="8" width="8.28515625" bestFit="1" customWidth="1"/>
    <col min="9" max="9" width="10.85546875" bestFit="1" customWidth="1"/>
    <col min="10" max="10" width="14.140625" bestFit="1" customWidth="1"/>
    <col min="11" max="11" width="11.5703125" bestFit="1" customWidth="1"/>
    <col min="12" max="12" width="14.140625" bestFit="1" customWidth="1"/>
    <col min="13" max="13" width="13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16</v>
      </c>
      <c r="B2">
        <v>7</v>
      </c>
      <c r="C2">
        <v>3</v>
      </c>
      <c r="D2">
        <v>4</v>
      </c>
      <c r="E2">
        <v>3</v>
      </c>
      <c r="F2">
        <v>3</v>
      </c>
      <c r="G2">
        <v>1</v>
      </c>
      <c r="H2">
        <v>5</v>
      </c>
      <c r="I2">
        <v>3</v>
      </c>
      <c r="J2">
        <v>0</v>
      </c>
      <c r="K2">
        <v>0</v>
      </c>
      <c r="L2">
        <v>0</v>
      </c>
      <c r="M2">
        <v>0</v>
      </c>
    </row>
    <row r="3" spans="1:13" x14ac:dyDescent="0.25">
      <c r="A3" s="1" t="s">
        <v>17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s="1" t="s">
        <v>18</v>
      </c>
      <c r="B4">
        <v>162</v>
      </c>
      <c r="C4">
        <v>154</v>
      </c>
      <c r="D4">
        <v>124</v>
      </c>
      <c r="E4">
        <v>113</v>
      </c>
      <c r="F4">
        <v>72</v>
      </c>
      <c r="G4">
        <v>107</v>
      </c>
      <c r="H4">
        <v>137</v>
      </c>
      <c r="I4">
        <v>91</v>
      </c>
      <c r="J4">
        <v>0</v>
      </c>
      <c r="K4">
        <v>0</v>
      </c>
      <c r="L4">
        <v>0</v>
      </c>
      <c r="M4">
        <v>0</v>
      </c>
    </row>
    <row r="5" spans="1:13" x14ac:dyDescent="0.25">
      <c r="A5" s="1" t="s">
        <v>19</v>
      </c>
      <c r="B5">
        <v>9</v>
      </c>
      <c r="C5">
        <v>14</v>
      </c>
      <c r="D5">
        <v>11</v>
      </c>
      <c r="E5">
        <v>2</v>
      </c>
      <c r="F5">
        <v>7</v>
      </c>
      <c r="G5">
        <v>7</v>
      </c>
      <c r="H5">
        <v>8</v>
      </c>
      <c r="I5">
        <v>7</v>
      </c>
      <c r="J5">
        <v>0</v>
      </c>
      <c r="K5">
        <v>0</v>
      </c>
      <c r="L5">
        <v>0</v>
      </c>
      <c r="M5">
        <v>0</v>
      </c>
    </row>
    <row r="6" spans="1:13" x14ac:dyDescent="0.25">
      <c r="A6" s="1" t="s">
        <v>20</v>
      </c>
      <c r="B6">
        <v>87</v>
      </c>
      <c r="C6">
        <v>73</v>
      </c>
      <c r="D6">
        <v>63</v>
      </c>
      <c r="E6">
        <v>49</v>
      </c>
      <c r="F6">
        <v>49</v>
      </c>
      <c r="G6">
        <v>57</v>
      </c>
      <c r="H6">
        <v>60</v>
      </c>
      <c r="I6">
        <v>60</v>
      </c>
      <c r="J6">
        <v>0</v>
      </c>
      <c r="K6">
        <v>0</v>
      </c>
      <c r="L6">
        <v>0</v>
      </c>
      <c r="M6">
        <v>0</v>
      </c>
    </row>
    <row r="7" spans="1:13" x14ac:dyDescent="0.25">
      <c r="A7" s="1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s="1" t="s">
        <v>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s="1" t="s">
        <v>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24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s="1" t="s">
        <v>25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s="1" t="s">
        <v>26</v>
      </c>
      <c r="B12">
        <v>0</v>
      </c>
      <c r="C12">
        <v>2</v>
      </c>
      <c r="D12">
        <v>1</v>
      </c>
      <c r="E12">
        <v>0</v>
      </c>
      <c r="F12">
        <v>0</v>
      </c>
      <c r="G12">
        <v>1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s="1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 s="1" t="s">
        <v>28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 s="1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B16">
        <f>SUM(B2:B15)</f>
        <v>265</v>
      </c>
      <c r="C16">
        <f t="shared" ref="C16:M16" si="0">SUM(C2:C15)</f>
        <v>247</v>
      </c>
      <c r="D16">
        <f t="shared" si="0"/>
        <v>203</v>
      </c>
      <c r="E16">
        <f t="shared" si="0"/>
        <v>167</v>
      </c>
      <c r="F16">
        <f t="shared" si="0"/>
        <v>131</v>
      </c>
      <c r="G16">
        <f t="shared" si="0"/>
        <v>173</v>
      </c>
      <c r="H16">
        <f t="shared" si="0"/>
        <v>211</v>
      </c>
      <c r="I16">
        <f t="shared" si="0"/>
        <v>162</v>
      </c>
      <c r="J16">
        <f t="shared" si="0"/>
        <v>0</v>
      </c>
      <c r="K16">
        <f t="shared" si="0"/>
        <v>0</v>
      </c>
      <c r="L16">
        <f t="shared" si="0"/>
        <v>0</v>
      </c>
      <c r="M16">
        <f t="shared" si="0"/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A484-C381-464B-9E61-1B49C2540695}">
  <dimension ref="A1:N20"/>
  <sheetViews>
    <sheetView tabSelected="1" workbookViewId="0">
      <selection activeCell="M24" sqref="M24"/>
    </sheetView>
  </sheetViews>
  <sheetFormatPr baseColWidth="10" defaultRowHeight="15" x14ac:dyDescent="0.25"/>
  <cols>
    <col min="1" max="1" width="16.7109375" bestFit="1" customWidth="1"/>
    <col min="2" max="2" width="30" bestFit="1" customWidth="1"/>
    <col min="3" max="3" width="9.28515625" bestFit="1" customWidth="1"/>
    <col min="4" max="4" width="11.140625" bestFit="1" customWidth="1"/>
    <col min="5" max="5" width="10" bestFit="1" customWidth="1"/>
    <col min="6" max="6" width="8.28515625" bestFit="1" customWidth="1"/>
    <col min="7" max="7" width="9" bestFit="1" customWidth="1"/>
    <col min="8" max="8" width="8.85546875" bestFit="1" customWidth="1"/>
    <col min="9" max="9" width="8.28515625" bestFit="1" customWidth="1"/>
    <col min="10" max="10" width="10.85546875" bestFit="1" customWidth="1"/>
    <col min="11" max="11" width="14.140625" bestFit="1" customWidth="1"/>
    <col min="12" max="12" width="11.5703125" bestFit="1" customWidth="1"/>
    <col min="13" max="13" width="14.140625" bestFit="1" customWidth="1"/>
    <col min="14" max="14" width="1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30</v>
      </c>
      <c r="C2">
        <v>0</v>
      </c>
      <c r="D2">
        <v>0</v>
      </c>
      <c r="E2">
        <v>0</v>
      </c>
      <c r="F2">
        <v>0</v>
      </c>
      <c r="G2">
        <v>0</v>
      </c>
      <c r="H2">
        <v>2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25">
      <c r="A3" s="1" t="s">
        <v>14</v>
      </c>
      <c r="B3" s="1" t="s">
        <v>31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32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</row>
    <row r="5" spans="1:14" x14ac:dyDescent="0.25">
      <c r="A5" s="1" t="s">
        <v>14</v>
      </c>
      <c r="B5" s="1" t="s">
        <v>33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s="1" t="s">
        <v>14</v>
      </c>
      <c r="B6" s="1" t="s">
        <v>34</v>
      </c>
      <c r="C6">
        <v>27</v>
      </c>
      <c r="D6">
        <v>210</v>
      </c>
      <c r="E6">
        <v>189</v>
      </c>
      <c r="F6">
        <v>94</v>
      </c>
      <c r="G6">
        <v>92</v>
      </c>
      <c r="H6">
        <v>61</v>
      </c>
      <c r="I6">
        <v>76</v>
      </c>
      <c r="J6">
        <v>101</v>
      </c>
      <c r="K6">
        <v>0</v>
      </c>
      <c r="L6">
        <v>0</v>
      </c>
      <c r="M6">
        <v>0</v>
      </c>
      <c r="N6">
        <v>0</v>
      </c>
    </row>
    <row r="7" spans="1:14" x14ac:dyDescent="0.25">
      <c r="A7" s="1" t="s">
        <v>14</v>
      </c>
      <c r="B7" s="1" t="s">
        <v>35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36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37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38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15</v>
      </c>
      <c r="B11" s="1" t="s">
        <v>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15</v>
      </c>
      <c r="B12" s="1" t="s">
        <v>31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s="1" t="s">
        <v>15</v>
      </c>
      <c r="B13" s="1" t="s">
        <v>32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s="1" t="s">
        <v>15</v>
      </c>
      <c r="B14" s="1" t="s">
        <v>33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15</v>
      </c>
      <c r="B15" s="1" t="s">
        <v>34</v>
      </c>
      <c r="C15">
        <v>259</v>
      </c>
      <c r="D15">
        <v>120</v>
      </c>
      <c r="E15">
        <v>89</v>
      </c>
      <c r="F15">
        <v>40</v>
      </c>
      <c r="G15">
        <v>37</v>
      </c>
      <c r="H15">
        <v>19</v>
      </c>
      <c r="I15">
        <v>26</v>
      </c>
      <c r="J15">
        <v>22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s="1" t="s">
        <v>15</v>
      </c>
      <c r="B16" s="1" t="s">
        <v>35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25">
      <c r="A17" s="1" t="s">
        <v>15</v>
      </c>
      <c r="B17" s="1" t="s">
        <v>36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s="1" t="s">
        <v>15</v>
      </c>
      <c r="B18" s="1" t="s">
        <v>37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15</v>
      </c>
      <c r="B19" s="1" t="s">
        <v>38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25">
      <c r="C20">
        <f>SUBTOTAL(109,Tabla13[ENERO])</f>
        <v>286</v>
      </c>
      <c r="D20">
        <f>SUBTOTAL(109,Tabla13[FEBRERO])</f>
        <v>330</v>
      </c>
      <c r="E20">
        <f>SUBTOTAL(109,Tabla13[MARZO])</f>
        <v>278</v>
      </c>
      <c r="F20">
        <f>SUBTOTAL(109,Tabla13[ABRIL])</f>
        <v>135</v>
      </c>
      <c r="G20">
        <f>SUBTOTAL(109,Tabla13[MAYO])</f>
        <v>129</v>
      </c>
      <c r="H20">
        <f>SUBTOTAL(109,Tabla13[JUNIO])</f>
        <v>83</v>
      </c>
      <c r="I20">
        <f>SUBTOTAL(109,Tabla13[JULIO])</f>
        <v>103</v>
      </c>
      <c r="J20">
        <f>SUBTOTAL(109,Tabla13[AGOSTO])</f>
        <v>125</v>
      </c>
      <c r="K20">
        <f>SUBTOTAL(109,Tabla13[SEPTIEMPRE])</f>
        <v>0</v>
      </c>
      <c r="L20">
        <f>SUBTOTAL(109,Tabla13[OCTUBRE])</f>
        <v>0</v>
      </c>
      <c r="M20">
        <f>SUBTOTAL(109,Tabla13[NOVIEMBRE])</f>
        <v>0</v>
      </c>
      <c r="N20">
        <f>SUBTOTAL(109,Tabla13[DICIEMBRE])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518E-E24B-4C99-A19E-D31CB9077BE0}">
  <dimension ref="A1:M11"/>
  <sheetViews>
    <sheetView workbookViewId="0">
      <selection activeCell="H18" sqref="H18"/>
    </sheetView>
  </sheetViews>
  <sheetFormatPr baseColWidth="10" defaultRowHeight="15" x14ac:dyDescent="0.25"/>
  <cols>
    <col min="1" max="1" width="30" bestFit="1" customWidth="1"/>
    <col min="2" max="2" width="9.28515625" bestFit="1" customWidth="1"/>
    <col min="3" max="3" width="11.140625" bestFit="1" customWidth="1"/>
    <col min="4" max="4" width="10" bestFit="1" customWidth="1"/>
    <col min="5" max="5" width="8.28515625" bestFit="1" customWidth="1"/>
    <col min="6" max="6" width="9" bestFit="1" customWidth="1"/>
    <col min="7" max="7" width="8.85546875" bestFit="1" customWidth="1"/>
    <col min="8" max="8" width="8.28515625" bestFit="1" customWidth="1"/>
    <col min="9" max="9" width="10.85546875" bestFit="1" customWidth="1"/>
    <col min="10" max="10" width="14.140625" bestFit="1" customWidth="1"/>
    <col min="11" max="11" width="11.5703125" bestFit="1" customWidth="1"/>
    <col min="12" max="12" width="14.140625" bestFit="1" customWidth="1"/>
    <col min="13" max="13" width="13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30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s="1" t="s">
        <v>31</v>
      </c>
      <c r="B3">
        <v>0</v>
      </c>
      <c r="C3">
        <v>0</v>
      </c>
      <c r="D3">
        <v>0</v>
      </c>
      <c r="E3">
        <v>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s="1" t="s">
        <v>32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s="1" t="s">
        <v>33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s="1" t="s">
        <v>34</v>
      </c>
      <c r="B6">
        <v>101</v>
      </c>
      <c r="C6">
        <v>58</v>
      </c>
      <c r="D6">
        <v>69</v>
      </c>
      <c r="E6">
        <v>66</v>
      </c>
      <c r="F6">
        <v>62</v>
      </c>
      <c r="G6">
        <v>54</v>
      </c>
      <c r="H6">
        <v>49</v>
      </c>
      <c r="I6">
        <v>31</v>
      </c>
      <c r="J6">
        <v>0</v>
      </c>
      <c r="K6">
        <v>0</v>
      </c>
      <c r="L6">
        <v>0</v>
      </c>
      <c r="M6">
        <v>0</v>
      </c>
    </row>
    <row r="7" spans="1:13" x14ac:dyDescent="0.25">
      <c r="A7" s="1" t="s">
        <v>35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s="1" t="s">
        <v>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s="1" t="s">
        <v>37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38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B11">
        <f>SUBTOTAL(109,Tabla15[ENERO])</f>
        <v>101</v>
      </c>
      <c r="C11">
        <f>SUBTOTAL(109,Tabla15[FEBRERO])</f>
        <v>58</v>
      </c>
      <c r="D11">
        <f>SUBTOTAL(109,Tabla15[MARZO])</f>
        <v>69</v>
      </c>
      <c r="E11">
        <f>SUBTOTAL(109,Tabla15[ABRIL])</f>
        <v>69</v>
      </c>
      <c r="F11">
        <f>SUBTOTAL(109,Tabla15[MAYO])</f>
        <v>63</v>
      </c>
      <c r="G11">
        <f>SUBTOTAL(109,Tabla15[JUNIO])</f>
        <v>54</v>
      </c>
      <c r="H11">
        <f>SUBTOTAL(109,Tabla15[JULIO])</f>
        <v>50</v>
      </c>
      <c r="I11">
        <f>SUBTOTAL(109,Tabla15[AGOSTO])</f>
        <v>31</v>
      </c>
      <c r="J11">
        <f>SUBTOTAL(109,Tabla15[SEPTIEMPRE])</f>
        <v>0</v>
      </c>
      <c r="K11">
        <f>SUBTOTAL(109,Tabla15[OCTUBRE])</f>
        <v>0</v>
      </c>
      <c r="L11">
        <f>SUBTOTAL(109,Tabla15[NOVIEMBRE])</f>
        <v>0</v>
      </c>
      <c r="M11">
        <f>SUBTOTAL(109,Tabla15[DICIEMBRE])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ALTAS AUTO 2025</vt:lpstr>
      <vt:lpstr>BAJAS AUTO 2025</vt:lpstr>
      <vt:lpstr>ALTAS MOTO 2025</vt:lpstr>
      <vt:lpstr>BAJAS MOTO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ARDISSINO</dc:creator>
  <cp:lastModifiedBy>ROMINA ARDISSINO</cp:lastModifiedBy>
  <dcterms:created xsi:type="dcterms:W3CDTF">2025-08-28T16:07:12Z</dcterms:created>
  <dcterms:modified xsi:type="dcterms:W3CDTF">2025-08-28T16:22:20Z</dcterms:modified>
</cp:coreProperties>
</file>